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8195" windowHeight="6465"/>
  </bookViews>
  <sheets>
    <sheet name="11.3" sheetId="1" r:id="rId1"/>
  </sheets>
  <definedNames>
    <definedName name="_xlnm._FilterDatabase" localSheetId="0" hidden="1">'11.3'!$A$15:$AI$15</definedName>
  </definedNames>
  <calcPr calcId="144525"/>
</workbook>
</file>

<file path=xl/calcChain.xml><?xml version="1.0" encoding="utf-8"?>
<calcChain xmlns="http://schemas.openxmlformats.org/spreadsheetml/2006/main">
  <c r="I1535" i="1" l="1"/>
  <c r="I1534" i="1"/>
  <c r="I1531" i="1"/>
  <c r="I1530" i="1"/>
  <c r="I1528" i="1"/>
  <c r="I1527" i="1"/>
  <c r="I1526" i="1"/>
  <c r="I1525" i="1"/>
  <c r="I1523" i="1"/>
  <c r="I1522" i="1"/>
  <c r="I1521" i="1"/>
  <c r="I1494" i="1"/>
  <c r="I1493" i="1"/>
  <c r="I1491" i="1"/>
  <c r="I1490" i="1"/>
  <c r="I1485" i="1"/>
  <c r="I1484" i="1"/>
  <c r="I1483" i="1"/>
  <c r="I1481" i="1"/>
  <c r="I1480" i="1"/>
  <c r="I1442" i="1"/>
  <c r="I1421" i="1"/>
  <c r="I1399" i="1"/>
  <c r="I1398" i="1"/>
  <c r="I1397" i="1"/>
  <c r="I1396" i="1"/>
  <c r="I1395" i="1"/>
  <c r="I1394" i="1"/>
  <c r="I1393" i="1"/>
  <c r="I1392" i="1"/>
  <c r="I1391" i="1"/>
  <c r="F1390" i="1"/>
  <c r="I1390" i="1" s="1"/>
  <c r="F1389" i="1"/>
  <c r="I1389" i="1" s="1"/>
  <c r="F1388" i="1"/>
  <c r="I1388" i="1" s="1"/>
  <c r="F1387" i="1"/>
  <c r="I1387" i="1" s="1"/>
  <c r="I1386" i="1"/>
  <c r="F1386" i="1"/>
  <c r="F1385" i="1"/>
  <c r="I1385" i="1" s="1"/>
  <c r="F1384" i="1"/>
  <c r="I1383" i="1"/>
  <c r="F1383" i="1"/>
  <c r="F1382" i="1"/>
  <c r="I1382" i="1" s="1"/>
  <c r="F1381" i="1"/>
  <c r="I1381" i="1" s="1"/>
  <c r="F1380" i="1"/>
  <c r="I1380" i="1" s="1"/>
  <c r="F1379" i="1"/>
  <c r="I1379" i="1" s="1"/>
  <c r="F1378" i="1"/>
  <c r="I1378" i="1" s="1"/>
  <c r="F1377" i="1"/>
  <c r="I1377" i="1" s="1"/>
  <c r="F1376" i="1"/>
  <c r="I1376" i="1" s="1"/>
  <c r="I1375" i="1"/>
  <c r="F1375" i="1"/>
  <c r="F1374" i="1"/>
  <c r="I1374" i="1" s="1"/>
  <c r="F1373" i="1"/>
  <c r="I1373" i="1" s="1"/>
  <c r="F1372" i="1"/>
  <c r="I1372" i="1" s="1"/>
  <c r="F1371" i="1"/>
  <c r="I1371" i="1" s="1"/>
  <c r="F1370" i="1"/>
  <c r="I1370" i="1" s="1"/>
  <c r="F1369" i="1"/>
  <c r="I1369" i="1" s="1"/>
  <c r="F1368" i="1"/>
  <c r="I1368" i="1" s="1"/>
  <c r="I1367" i="1"/>
  <c r="F1367" i="1"/>
  <c r="F1366" i="1"/>
  <c r="I1366" i="1" s="1"/>
  <c r="F1365" i="1"/>
  <c r="F1364" i="1"/>
  <c r="I1363" i="1"/>
  <c r="F1362" i="1"/>
  <c r="F1361" i="1"/>
  <c r="F1360" i="1"/>
  <c r="F1359" i="1"/>
  <c r="F1358" i="1"/>
  <c r="I1358" i="1" s="1"/>
  <c r="F1357" i="1"/>
  <c r="I1357" i="1" s="1"/>
  <c r="F1356" i="1"/>
  <c r="F1355" i="1"/>
  <c r="I1355" i="1" s="1"/>
  <c r="F1354" i="1"/>
  <c r="I1353" i="1"/>
  <c r="F1353" i="1"/>
  <c r="F1352" i="1"/>
  <c r="I1352" i="1" s="1"/>
  <c r="F1351" i="1"/>
  <c r="I1351" i="1" s="1"/>
  <c r="F1350" i="1"/>
  <c r="F1349" i="1"/>
  <c r="F1348" i="1"/>
  <c r="F1347" i="1"/>
  <c r="I1347" i="1" s="1"/>
  <c r="F1346" i="1"/>
  <c r="F1345" i="1"/>
  <c r="I1345" i="1" s="1"/>
  <c r="F1344" i="1"/>
  <c r="F1343" i="1"/>
  <c r="F1342" i="1"/>
  <c r="F1341" i="1"/>
  <c r="F1340" i="1"/>
  <c r="F1339" i="1"/>
  <c r="I1339" i="1" s="1"/>
  <c r="F1338" i="1"/>
  <c r="I1338" i="1" s="1"/>
  <c r="F1337" i="1"/>
  <c r="I1337" i="1" s="1"/>
  <c r="F1336" i="1"/>
  <c r="I1336" i="1" s="1"/>
  <c r="F1335" i="1"/>
  <c r="I1335" i="1" s="1"/>
  <c r="F1334" i="1"/>
  <c r="F1333" i="1"/>
  <c r="I1333" i="1" s="1"/>
  <c r="F1332" i="1"/>
  <c r="F1331" i="1"/>
  <c r="F1330" i="1"/>
  <c r="F1329" i="1"/>
  <c r="I1329" i="1" s="1"/>
  <c r="F1328" i="1"/>
  <c r="F1327" i="1"/>
  <c r="F1326" i="1"/>
  <c r="F1325" i="1"/>
  <c r="F1324" i="1"/>
  <c r="I1324" i="1" s="1"/>
  <c r="F1323" i="1"/>
  <c r="F1322" i="1"/>
  <c r="F1321" i="1"/>
  <c r="I1321" i="1" s="1"/>
  <c r="F1320" i="1"/>
  <c r="F1319" i="1"/>
  <c r="F1318" i="1"/>
  <c r="F1317" i="1"/>
  <c r="I1316" i="1"/>
  <c r="F1316" i="1"/>
  <c r="F1315" i="1"/>
  <c r="F1314" i="1"/>
  <c r="F1313" i="1"/>
  <c r="F1312" i="1"/>
  <c r="F1311" i="1"/>
  <c r="I1311" i="1" s="1"/>
  <c r="F1310" i="1"/>
  <c r="F1309" i="1"/>
  <c r="F1308" i="1"/>
  <c r="I1308" i="1" s="1"/>
  <c r="F1307" i="1"/>
  <c r="F1306" i="1"/>
  <c r="F1305" i="1"/>
  <c r="F1304" i="1"/>
  <c r="F1303" i="1"/>
  <c r="F1302" i="1"/>
  <c r="I1302" i="1" s="1"/>
  <c r="F1301" i="1"/>
  <c r="I1301" i="1" s="1"/>
  <c r="F1300" i="1"/>
  <c r="F1299" i="1"/>
  <c r="F1298" i="1"/>
  <c r="F1297" i="1"/>
  <c r="I1297" i="1" s="1"/>
  <c r="F1296" i="1"/>
  <c r="I1296" i="1" s="1"/>
  <c r="F1295" i="1"/>
  <c r="F1294" i="1"/>
  <c r="F1293" i="1"/>
  <c r="F1292" i="1"/>
  <c r="I1292" i="1" s="1"/>
  <c r="F1291" i="1"/>
  <c r="I1291" i="1" s="1"/>
  <c r="F1290" i="1"/>
  <c r="I1290" i="1" s="1"/>
  <c r="I1289" i="1"/>
  <c r="F1289" i="1"/>
  <c r="F1288" i="1"/>
  <c r="I1288" i="1" s="1"/>
  <c r="F1287" i="1"/>
  <c r="I1286" i="1"/>
  <c r="F1286" i="1"/>
  <c r="F1285" i="1"/>
  <c r="I1285" i="1" s="1"/>
  <c r="F1284" i="1"/>
  <c r="F1283" i="1"/>
  <c r="F1282" i="1"/>
  <c r="F1281" i="1"/>
  <c r="I1281" i="1" s="1"/>
  <c r="F1280" i="1"/>
  <c r="F1279" i="1"/>
  <c r="I1279" i="1" s="1"/>
  <c r="F1278" i="1"/>
  <c r="F1277" i="1"/>
  <c r="I1277" i="1" s="1"/>
  <c r="F1276" i="1"/>
  <c r="I1276" i="1" s="1"/>
  <c r="F1275" i="1"/>
  <c r="I1275" i="1" s="1"/>
  <c r="F1274" i="1"/>
  <c r="I1274" i="1" s="1"/>
  <c r="F1273" i="1"/>
  <c r="I1273" i="1" s="1"/>
  <c r="F1272" i="1"/>
  <c r="I1272" i="1" s="1"/>
  <c r="F1271" i="1"/>
  <c r="F1270" i="1"/>
  <c r="I1270" i="1" s="1"/>
  <c r="F1269" i="1"/>
  <c r="I1269" i="1" s="1"/>
  <c r="F1268" i="1"/>
  <c r="I1268" i="1" s="1"/>
  <c r="F1267" i="1"/>
  <c r="I1267" i="1" s="1"/>
  <c r="F1266" i="1"/>
  <c r="I1266" i="1" s="1"/>
  <c r="F1265" i="1"/>
  <c r="I1265" i="1" s="1"/>
  <c r="F1264" i="1"/>
  <c r="I1264" i="1" s="1"/>
  <c r="F1263" i="1"/>
  <c r="F1262" i="1"/>
  <c r="I1262" i="1" s="1"/>
  <c r="F1261" i="1"/>
  <c r="F1260" i="1"/>
  <c r="F1259" i="1"/>
  <c r="F1257" i="1"/>
  <c r="F1255" i="1"/>
  <c r="E1254" i="1"/>
  <c r="D1254" i="1"/>
  <c r="C1254" i="1"/>
  <c r="I1250" i="1"/>
  <c r="E1250" i="1"/>
  <c r="F1250" i="1" s="1"/>
  <c r="D1250" i="1"/>
  <c r="C1250" i="1"/>
  <c r="F1249" i="1"/>
  <c r="F1248" i="1"/>
  <c r="E1247" i="1"/>
  <c r="D1247" i="1"/>
  <c r="C1247" i="1"/>
  <c r="F1247" i="1" s="1"/>
  <c r="D1246" i="1"/>
  <c r="F1245" i="1"/>
  <c r="E1243" i="1"/>
  <c r="D1243" i="1"/>
  <c r="D1242" i="1"/>
  <c r="C1242" i="1"/>
  <c r="I1238" i="1"/>
  <c r="F1238" i="1"/>
  <c r="E1238" i="1"/>
  <c r="D1238" i="1"/>
  <c r="C1238" i="1"/>
  <c r="F1237" i="1"/>
  <c r="F1236" i="1"/>
  <c r="E1235" i="1"/>
  <c r="D1235" i="1"/>
  <c r="C1235" i="1"/>
  <c r="F1235" i="1" s="1"/>
  <c r="C1234" i="1"/>
  <c r="F1230" i="1"/>
  <c r="F1229" i="1" s="1"/>
  <c r="E1229" i="1"/>
  <c r="D1229" i="1"/>
  <c r="C1229" i="1"/>
  <c r="I1225" i="1"/>
  <c r="F1225" i="1"/>
  <c r="E1225" i="1"/>
  <c r="E1221" i="1" s="1"/>
  <c r="D1225" i="1"/>
  <c r="C1225" i="1"/>
  <c r="F1224" i="1"/>
  <c r="F1223" i="1"/>
  <c r="E1222" i="1"/>
  <c r="D1222" i="1"/>
  <c r="C1222" i="1"/>
  <c r="C1221" i="1"/>
  <c r="F1218" i="1"/>
  <c r="F1217" i="1" s="1"/>
  <c r="E1217" i="1"/>
  <c r="D1217" i="1"/>
  <c r="D1209" i="1" s="1"/>
  <c r="C1217" i="1"/>
  <c r="I1213" i="1"/>
  <c r="F1213" i="1"/>
  <c r="E1213" i="1"/>
  <c r="E1209" i="1" s="1"/>
  <c r="E1208" i="1" s="1"/>
  <c r="D1213" i="1"/>
  <c r="C1213" i="1"/>
  <c r="F1212" i="1"/>
  <c r="F1211" i="1"/>
  <c r="E1210" i="1"/>
  <c r="D1210" i="1"/>
  <c r="C1210" i="1"/>
  <c r="F1210" i="1" s="1"/>
  <c r="C1209" i="1"/>
  <c r="C1208" i="1" s="1"/>
  <c r="F1205" i="1"/>
  <c r="I1205" i="1" s="1"/>
  <c r="F1202" i="1"/>
  <c r="E1201" i="1"/>
  <c r="E1200" i="1" s="1"/>
  <c r="E1199" i="1" s="1"/>
  <c r="D1201" i="1"/>
  <c r="D1200" i="1" s="1"/>
  <c r="D1199" i="1" s="1"/>
  <c r="C1201" i="1"/>
  <c r="C1200" i="1"/>
  <c r="C1199" i="1" s="1"/>
  <c r="F1197" i="1"/>
  <c r="I1197" i="1" s="1"/>
  <c r="F1194" i="1"/>
  <c r="I1194" i="1" s="1"/>
  <c r="I1193" i="1" s="1"/>
  <c r="E1193" i="1"/>
  <c r="D1193" i="1"/>
  <c r="C1193" i="1"/>
  <c r="F1192" i="1"/>
  <c r="I1192" i="1" s="1"/>
  <c r="F1191" i="1"/>
  <c r="F1190" i="1"/>
  <c r="I1190" i="1" s="1"/>
  <c r="F1189" i="1"/>
  <c r="E1189" i="1"/>
  <c r="E1188" i="1" s="1"/>
  <c r="E1187" i="1" s="1"/>
  <c r="D1189" i="1"/>
  <c r="C1189" i="1"/>
  <c r="F1184" i="1"/>
  <c r="I1184" i="1" s="1"/>
  <c r="F1181" i="1"/>
  <c r="I1181" i="1" s="1"/>
  <c r="I1180" i="1" s="1"/>
  <c r="I1179" i="1" s="1"/>
  <c r="I1178" i="1" s="1"/>
  <c r="E1180" i="1"/>
  <c r="E1179" i="1" s="1"/>
  <c r="E1178" i="1" s="1"/>
  <c r="D1180" i="1"/>
  <c r="C1180" i="1"/>
  <c r="D1179" i="1"/>
  <c r="C1179" i="1"/>
  <c r="C1178" i="1" s="1"/>
  <c r="D1178" i="1"/>
  <c r="F1176" i="1"/>
  <c r="I1176" i="1" s="1"/>
  <c r="F1173" i="1"/>
  <c r="F1172" i="1" s="1"/>
  <c r="E1172" i="1"/>
  <c r="C1172" i="1"/>
  <c r="F1171" i="1"/>
  <c r="I1171" i="1" s="1"/>
  <c r="F1170" i="1"/>
  <c r="F1169" i="1"/>
  <c r="I1169" i="1" s="1"/>
  <c r="F1168" i="1"/>
  <c r="F1167" i="1" s="1"/>
  <c r="F1166" i="1" s="1"/>
  <c r="E1168" i="1"/>
  <c r="E1167" i="1" s="1"/>
  <c r="E1166" i="1" s="1"/>
  <c r="E1165" i="1" s="1"/>
  <c r="C1168" i="1"/>
  <c r="D1167" i="1"/>
  <c r="D1166" i="1"/>
  <c r="D1165" i="1" s="1"/>
  <c r="G534" i="1"/>
  <c r="F534" i="1"/>
  <c r="G533" i="1"/>
  <c r="F533" i="1"/>
  <c r="I533" i="1" s="1"/>
  <c r="I532" i="1"/>
  <c r="G532" i="1"/>
  <c r="F532" i="1"/>
  <c r="G531" i="1"/>
  <c r="F531" i="1"/>
  <c r="I531" i="1" s="1"/>
  <c r="G530" i="1"/>
  <c r="E530" i="1"/>
  <c r="F530" i="1" s="1"/>
  <c r="I530" i="1" s="1"/>
  <c r="G529" i="1"/>
  <c r="E529" i="1"/>
  <c r="F529" i="1" s="1"/>
  <c r="I529" i="1" s="1"/>
  <c r="G528" i="1"/>
  <c r="E528" i="1"/>
  <c r="F528" i="1" s="1"/>
  <c r="I528" i="1" s="1"/>
  <c r="G527" i="1"/>
  <c r="F527" i="1"/>
  <c r="I527" i="1" s="1"/>
  <c r="G526" i="1"/>
  <c r="F526" i="1"/>
  <c r="I526" i="1" s="1"/>
  <c r="G525" i="1"/>
  <c r="F525" i="1"/>
  <c r="I525" i="1" s="1"/>
  <c r="G524" i="1"/>
  <c r="F524" i="1"/>
  <c r="I524" i="1" s="1"/>
  <c r="G523" i="1"/>
  <c r="F523" i="1"/>
  <c r="I523" i="1" s="1"/>
  <c r="G522" i="1"/>
  <c r="F522" i="1"/>
  <c r="I522" i="1" s="1"/>
  <c r="D521" i="1"/>
  <c r="C521" i="1"/>
  <c r="G520" i="1"/>
  <c r="F520" i="1"/>
  <c r="G519" i="1"/>
  <c r="F519" i="1"/>
  <c r="G518" i="1"/>
  <c r="F518" i="1"/>
  <c r="G517" i="1"/>
  <c r="F517" i="1"/>
  <c r="G516" i="1"/>
  <c r="F516" i="1"/>
  <c r="E515" i="1"/>
  <c r="F515" i="1" s="1"/>
  <c r="G514" i="1"/>
  <c r="G513" i="1"/>
  <c r="E513" i="1"/>
  <c r="G512" i="1"/>
  <c r="F512" i="1"/>
  <c r="I512" i="1" s="1"/>
  <c r="E512" i="1"/>
  <c r="E514" i="1" s="1"/>
  <c r="F514" i="1" s="1"/>
  <c r="I514" i="1" s="1"/>
  <c r="G511" i="1"/>
  <c r="F511" i="1"/>
  <c r="D510" i="1"/>
  <c r="C510" i="1"/>
  <c r="F509" i="1"/>
  <c r="F508" i="1"/>
  <c r="I507" i="1"/>
  <c r="F507" i="1"/>
  <c r="F506" i="1"/>
  <c r="I506" i="1" s="1"/>
  <c r="F505" i="1"/>
  <c r="I505" i="1" s="1"/>
  <c r="F504" i="1"/>
  <c r="I504" i="1" s="1"/>
  <c r="E504" i="1"/>
  <c r="F503" i="1"/>
  <c r="I503" i="1" s="1"/>
  <c r="E502" i="1"/>
  <c r="I501" i="1"/>
  <c r="F501" i="1"/>
  <c r="F500" i="1"/>
  <c r="I500" i="1" s="1"/>
  <c r="I499" i="1"/>
  <c r="F499" i="1"/>
  <c r="F498" i="1"/>
  <c r="I498" i="1" s="1"/>
  <c r="F497" i="1"/>
  <c r="I497" i="1" s="1"/>
  <c r="F496" i="1"/>
  <c r="I496" i="1" s="1"/>
  <c r="D495" i="1"/>
  <c r="C495" i="1"/>
  <c r="F494" i="1"/>
  <c r="F493" i="1"/>
  <c r="I493" i="1" s="1"/>
  <c r="F492" i="1"/>
  <c r="I492" i="1" s="1"/>
  <c r="F491" i="1"/>
  <c r="I491" i="1" s="1"/>
  <c r="I490" i="1"/>
  <c r="F490" i="1"/>
  <c r="E489" i="1"/>
  <c r="F489" i="1" s="1"/>
  <c r="I488" i="1"/>
  <c r="E488" i="1"/>
  <c r="F488" i="1" s="1"/>
  <c r="E487" i="1"/>
  <c r="F486" i="1"/>
  <c r="I486" i="1" s="1"/>
  <c r="F485" i="1"/>
  <c r="I485" i="1" s="1"/>
  <c r="D484" i="1"/>
  <c r="C484" i="1"/>
  <c r="F483" i="1"/>
  <c r="F481" i="1"/>
  <c r="I481" i="1" s="1"/>
  <c r="F480" i="1"/>
  <c r="I480" i="1" s="1"/>
  <c r="H478" i="1"/>
  <c r="F478" i="1"/>
  <c r="I477" i="1"/>
  <c r="H477" i="1"/>
  <c r="F477" i="1"/>
  <c r="E476" i="1"/>
  <c r="E475" i="1" s="1"/>
  <c r="D476" i="1"/>
  <c r="D475" i="1" s="1"/>
  <c r="C476" i="1"/>
  <c r="C475" i="1"/>
  <c r="H474" i="1"/>
  <c r="F474" i="1"/>
  <c r="H473" i="1"/>
  <c r="F473" i="1"/>
  <c r="I473" i="1" s="1"/>
  <c r="E472" i="1"/>
  <c r="D472" i="1"/>
  <c r="C472" i="1"/>
  <c r="I471" i="1"/>
  <c r="H471" i="1"/>
  <c r="F471" i="1"/>
  <c r="H470" i="1"/>
  <c r="F470" i="1"/>
  <c r="E469" i="1"/>
  <c r="E468" i="1" s="1"/>
  <c r="D469" i="1"/>
  <c r="C469" i="1"/>
  <c r="C468" i="1" s="1"/>
  <c r="D468" i="1"/>
  <c r="H467" i="1"/>
  <c r="F467" i="1"/>
  <c r="I467" i="1" s="1"/>
  <c r="H466" i="1"/>
  <c r="F466" i="1"/>
  <c r="E465" i="1"/>
  <c r="D465" i="1"/>
  <c r="C465" i="1"/>
  <c r="H464" i="1"/>
  <c r="F464" i="1"/>
  <c r="I463" i="1"/>
  <c r="H463" i="1"/>
  <c r="F463" i="1"/>
  <c r="E462" i="1"/>
  <c r="D462" i="1"/>
  <c r="D461" i="1" s="1"/>
  <c r="C462" i="1"/>
  <c r="C461" i="1" s="1"/>
  <c r="H460" i="1"/>
  <c r="F460" i="1"/>
  <c r="I459" i="1"/>
  <c r="H459" i="1"/>
  <c r="F459" i="1"/>
  <c r="E458" i="1"/>
  <c r="D458" i="1"/>
  <c r="C458" i="1"/>
  <c r="H457" i="1"/>
  <c r="F457" i="1"/>
  <c r="I457" i="1" s="1"/>
  <c r="H456" i="1"/>
  <c r="F456" i="1"/>
  <c r="E455" i="1"/>
  <c r="E454" i="1" s="1"/>
  <c r="D455" i="1"/>
  <c r="D454" i="1" s="1"/>
  <c r="C455" i="1"/>
  <c r="C454" i="1" s="1"/>
  <c r="I453" i="1"/>
  <c r="H453" i="1"/>
  <c r="F453" i="1"/>
  <c r="H452" i="1"/>
  <c r="F452" i="1"/>
  <c r="E451" i="1"/>
  <c r="D451" i="1"/>
  <c r="C451" i="1"/>
  <c r="H450" i="1"/>
  <c r="F450" i="1"/>
  <c r="H449" i="1"/>
  <c r="F449" i="1"/>
  <c r="I449" i="1" s="1"/>
  <c r="E448" i="1"/>
  <c r="D448" i="1"/>
  <c r="C448" i="1"/>
  <c r="I447" i="1"/>
  <c r="H447" i="1"/>
  <c r="F447" i="1"/>
  <c r="H446" i="1"/>
  <c r="F446" i="1"/>
  <c r="I446" i="1" s="1"/>
  <c r="E445" i="1"/>
  <c r="D445" i="1"/>
  <c r="C445" i="1"/>
  <c r="D444" i="1"/>
  <c r="H442" i="1"/>
  <c r="I442" i="1" s="1"/>
  <c r="F442" i="1"/>
  <c r="H441" i="1"/>
  <c r="F441" i="1"/>
  <c r="I441" i="1" s="1"/>
  <c r="E440" i="1"/>
  <c r="D440" i="1"/>
  <c r="C440" i="1"/>
  <c r="F440" i="1" s="1"/>
  <c r="H439" i="1"/>
  <c r="F439" i="1"/>
  <c r="H438" i="1"/>
  <c r="F438" i="1"/>
  <c r="I438" i="1" s="1"/>
  <c r="E437" i="1"/>
  <c r="E436" i="1" s="1"/>
  <c r="D437" i="1"/>
  <c r="C437" i="1"/>
  <c r="H435" i="1"/>
  <c r="I435" i="1" s="1"/>
  <c r="F435" i="1"/>
  <c r="H434" i="1"/>
  <c r="F434" i="1"/>
  <c r="I434" i="1" s="1"/>
  <c r="E433" i="1"/>
  <c r="D433" i="1"/>
  <c r="C433" i="1"/>
  <c r="F433" i="1" s="1"/>
  <c r="E432" i="1"/>
  <c r="D432" i="1"/>
  <c r="H431" i="1"/>
  <c r="F431" i="1"/>
  <c r="I431" i="1" s="1"/>
  <c r="I430" i="1"/>
  <c r="H430" i="1"/>
  <c r="F430" i="1"/>
  <c r="E429" i="1"/>
  <c r="D429" i="1"/>
  <c r="C429" i="1"/>
  <c r="H428" i="1"/>
  <c r="F428" i="1"/>
  <c r="H427" i="1"/>
  <c r="F427" i="1"/>
  <c r="E426" i="1"/>
  <c r="D426" i="1"/>
  <c r="C426" i="1"/>
  <c r="H425" i="1"/>
  <c r="F425" i="1"/>
  <c r="I425" i="1" s="1"/>
  <c r="H424" i="1"/>
  <c r="F424" i="1"/>
  <c r="I424" i="1" s="1"/>
  <c r="E423" i="1"/>
  <c r="D423" i="1"/>
  <c r="C423" i="1"/>
  <c r="F423" i="1" s="1"/>
  <c r="E422" i="1"/>
  <c r="H421" i="1"/>
  <c r="F421" i="1"/>
  <c r="H420" i="1"/>
  <c r="F420" i="1"/>
  <c r="I420" i="1" s="1"/>
  <c r="E419" i="1"/>
  <c r="E412" i="1" s="1"/>
  <c r="D419" i="1"/>
  <c r="C419" i="1"/>
  <c r="H418" i="1"/>
  <c r="F418" i="1"/>
  <c r="H417" i="1"/>
  <c r="F417" i="1"/>
  <c r="I417" i="1" s="1"/>
  <c r="E416" i="1"/>
  <c r="D416" i="1"/>
  <c r="C416" i="1"/>
  <c r="H415" i="1"/>
  <c r="I415" i="1" s="1"/>
  <c r="F415" i="1"/>
  <c r="I414" i="1"/>
  <c r="H414" i="1"/>
  <c r="F414" i="1"/>
  <c r="E413" i="1"/>
  <c r="D413" i="1"/>
  <c r="D412" i="1" s="1"/>
  <c r="C413" i="1"/>
  <c r="H411" i="1"/>
  <c r="F411" i="1"/>
  <c r="H410" i="1"/>
  <c r="F410" i="1"/>
  <c r="I410" i="1" s="1"/>
  <c r="E409" i="1"/>
  <c r="D409" i="1"/>
  <c r="C409" i="1"/>
  <c r="H408" i="1"/>
  <c r="I408" i="1" s="1"/>
  <c r="F408" i="1"/>
  <c r="H407" i="1"/>
  <c r="F407" i="1"/>
  <c r="I407" i="1" s="1"/>
  <c r="E406" i="1"/>
  <c r="D406" i="1"/>
  <c r="C406" i="1"/>
  <c r="H405" i="1"/>
  <c r="F405" i="1"/>
  <c r="H404" i="1"/>
  <c r="F404" i="1"/>
  <c r="I404" i="1" s="1"/>
  <c r="E403" i="1"/>
  <c r="E402" i="1" s="1"/>
  <c r="D403" i="1"/>
  <c r="C403" i="1"/>
  <c r="H396" i="1"/>
  <c r="F396" i="1"/>
  <c r="H395" i="1"/>
  <c r="F395" i="1"/>
  <c r="E394" i="1"/>
  <c r="D394" i="1"/>
  <c r="C394" i="1"/>
  <c r="F394" i="1" s="1"/>
  <c r="H393" i="1"/>
  <c r="I393" i="1" s="1"/>
  <c r="F393" i="1"/>
  <c r="H392" i="1"/>
  <c r="F392" i="1"/>
  <c r="I392" i="1" s="1"/>
  <c r="E391" i="1"/>
  <c r="D391" i="1"/>
  <c r="C391" i="1"/>
  <c r="F391" i="1" s="1"/>
  <c r="H390" i="1"/>
  <c r="F390" i="1"/>
  <c r="H389" i="1"/>
  <c r="F389" i="1"/>
  <c r="I389" i="1" s="1"/>
  <c r="E388" i="1"/>
  <c r="D388" i="1"/>
  <c r="C388" i="1"/>
  <c r="F388" i="1" s="1"/>
  <c r="H387" i="1"/>
  <c r="I387" i="1" s="1"/>
  <c r="F387" i="1"/>
  <c r="H386" i="1"/>
  <c r="F386" i="1"/>
  <c r="I386" i="1" s="1"/>
  <c r="E385" i="1"/>
  <c r="E383" i="1" s="1"/>
  <c r="E384" i="1" s="1"/>
  <c r="D385" i="1"/>
  <c r="C385" i="1"/>
  <c r="D383" i="1"/>
  <c r="D384" i="1" s="1"/>
  <c r="I382" i="1"/>
  <c r="H382" i="1"/>
  <c r="F382" i="1"/>
  <c r="H381" i="1"/>
  <c r="F381" i="1"/>
  <c r="E380" i="1"/>
  <c r="D380" i="1"/>
  <c r="C380" i="1"/>
  <c r="H379" i="1"/>
  <c r="F379" i="1"/>
  <c r="H378" i="1"/>
  <c r="F378" i="1"/>
  <c r="E377" i="1"/>
  <c r="D377" i="1"/>
  <c r="C377" i="1"/>
  <c r="F377" i="1" s="1"/>
  <c r="H376" i="1"/>
  <c r="F376" i="1"/>
  <c r="I376" i="1" s="1"/>
  <c r="H375" i="1"/>
  <c r="F375" i="1"/>
  <c r="E374" i="1"/>
  <c r="D374" i="1"/>
  <c r="C374" i="1"/>
  <c r="H373" i="1"/>
  <c r="F373" i="1"/>
  <c r="H372" i="1"/>
  <c r="F372" i="1"/>
  <c r="E371" i="1"/>
  <c r="D371" i="1"/>
  <c r="C371" i="1"/>
  <c r="F371" i="1" s="1"/>
  <c r="E369" i="1"/>
  <c r="E370" i="1" s="1"/>
  <c r="H367" i="1"/>
  <c r="F367" i="1"/>
  <c r="I367" i="1" s="1"/>
  <c r="H366" i="1"/>
  <c r="F366" i="1"/>
  <c r="E365" i="1"/>
  <c r="D365" i="1"/>
  <c r="C365" i="1"/>
  <c r="F365" i="1" s="1"/>
  <c r="H364" i="1"/>
  <c r="F364" i="1"/>
  <c r="I364" i="1" s="1"/>
  <c r="H363" i="1"/>
  <c r="F363" i="1"/>
  <c r="E362" i="1"/>
  <c r="E360" i="1" s="1"/>
  <c r="E361" i="1" s="1"/>
  <c r="D362" i="1"/>
  <c r="C362" i="1"/>
  <c r="C360" i="1"/>
  <c r="C361" i="1" s="1"/>
  <c r="H359" i="1"/>
  <c r="F359" i="1"/>
  <c r="H358" i="1"/>
  <c r="F358" i="1"/>
  <c r="I358" i="1" s="1"/>
  <c r="E357" i="1"/>
  <c r="D357" i="1"/>
  <c r="C357" i="1"/>
  <c r="F357" i="1" s="1"/>
  <c r="H356" i="1"/>
  <c r="I356" i="1" s="1"/>
  <c r="F356" i="1"/>
  <c r="H355" i="1"/>
  <c r="F355" i="1"/>
  <c r="I355" i="1" s="1"/>
  <c r="E354" i="1"/>
  <c r="E352" i="1" s="1"/>
  <c r="D354" i="1"/>
  <c r="C354" i="1"/>
  <c r="D352" i="1"/>
  <c r="D353" i="1" s="1"/>
  <c r="H346" i="1"/>
  <c r="F346" i="1"/>
  <c r="H345" i="1"/>
  <c r="F345" i="1"/>
  <c r="E344" i="1"/>
  <c r="D344" i="1"/>
  <c r="C344" i="1"/>
  <c r="F344" i="1" s="1"/>
  <c r="E343" i="1"/>
  <c r="D343" i="1"/>
  <c r="C343" i="1"/>
  <c r="F343" i="1" s="1"/>
  <c r="H342" i="1"/>
  <c r="F342" i="1"/>
  <c r="I342" i="1" s="1"/>
  <c r="H341" i="1"/>
  <c r="F341" i="1"/>
  <c r="E340" i="1"/>
  <c r="D340" i="1"/>
  <c r="C340" i="1"/>
  <c r="C339" i="1" s="1"/>
  <c r="E339" i="1"/>
  <c r="H338" i="1"/>
  <c r="F338" i="1"/>
  <c r="I338" i="1" s="1"/>
  <c r="H337" i="1"/>
  <c r="I337" i="1" s="1"/>
  <c r="F337" i="1"/>
  <c r="E336" i="1"/>
  <c r="D336" i="1"/>
  <c r="F336" i="1" s="1"/>
  <c r="C336" i="1"/>
  <c r="H335" i="1"/>
  <c r="F335" i="1"/>
  <c r="I335" i="1" s="1"/>
  <c r="H334" i="1"/>
  <c r="F334" i="1"/>
  <c r="E333" i="1"/>
  <c r="D333" i="1"/>
  <c r="D332" i="1" s="1"/>
  <c r="C333" i="1"/>
  <c r="C332" i="1"/>
  <c r="H331" i="1"/>
  <c r="F331" i="1"/>
  <c r="H330" i="1"/>
  <c r="F330" i="1"/>
  <c r="E329" i="1"/>
  <c r="D329" i="1"/>
  <c r="C329" i="1"/>
  <c r="F329" i="1" s="1"/>
  <c r="H328" i="1"/>
  <c r="I328" i="1" s="1"/>
  <c r="F328" i="1"/>
  <c r="H327" i="1"/>
  <c r="F327" i="1"/>
  <c r="E326" i="1"/>
  <c r="D326" i="1"/>
  <c r="C326" i="1"/>
  <c r="C325" i="1" s="1"/>
  <c r="H324" i="1"/>
  <c r="F324" i="1"/>
  <c r="I324" i="1" s="1"/>
  <c r="H323" i="1"/>
  <c r="I323" i="1" s="1"/>
  <c r="F323" i="1"/>
  <c r="E322" i="1"/>
  <c r="D322" i="1"/>
  <c r="C322" i="1"/>
  <c r="F322" i="1" s="1"/>
  <c r="H321" i="1"/>
  <c r="F321" i="1"/>
  <c r="I321" i="1" s="1"/>
  <c r="H320" i="1"/>
  <c r="F320" i="1"/>
  <c r="I320" i="1" s="1"/>
  <c r="E319" i="1"/>
  <c r="D319" i="1"/>
  <c r="F319" i="1" s="1"/>
  <c r="C319" i="1"/>
  <c r="C318" i="1"/>
  <c r="H316" i="1"/>
  <c r="F316" i="1"/>
  <c r="H315" i="1"/>
  <c r="F315" i="1"/>
  <c r="I315" i="1" s="1"/>
  <c r="E314" i="1"/>
  <c r="D314" i="1"/>
  <c r="C314" i="1"/>
  <c r="H313" i="1"/>
  <c r="F313" i="1"/>
  <c r="H312" i="1"/>
  <c r="F312" i="1"/>
  <c r="I312" i="1" s="1"/>
  <c r="E311" i="1"/>
  <c r="D311" i="1"/>
  <c r="D310" i="1" s="1"/>
  <c r="C311" i="1"/>
  <c r="C310" i="1"/>
  <c r="H309" i="1"/>
  <c r="F309" i="1"/>
  <c r="H308" i="1"/>
  <c r="F308" i="1"/>
  <c r="I308" i="1" s="1"/>
  <c r="E307" i="1"/>
  <c r="E306" i="1" s="1"/>
  <c r="D307" i="1"/>
  <c r="C307" i="1"/>
  <c r="D306" i="1"/>
  <c r="C306" i="1"/>
  <c r="H305" i="1"/>
  <c r="F305" i="1"/>
  <c r="H304" i="1"/>
  <c r="F304" i="1"/>
  <c r="I304" i="1" s="1"/>
  <c r="E303" i="1"/>
  <c r="D303" i="1"/>
  <c r="C303" i="1"/>
  <c r="H302" i="1"/>
  <c r="F302" i="1"/>
  <c r="H301" i="1"/>
  <c r="F301" i="1"/>
  <c r="I301" i="1" s="1"/>
  <c r="E300" i="1"/>
  <c r="D300" i="1"/>
  <c r="C300" i="1"/>
  <c r="F300" i="1" s="1"/>
  <c r="H299" i="1"/>
  <c r="I299" i="1" s="1"/>
  <c r="F299" i="1"/>
  <c r="H298" i="1"/>
  <c r="F298" i="1"/>
  <c r="I298" i="1" s="1"/>
  <c r="E297" i="1"/>
  <c r="E296" i="1" s="1"/>
  <c r="D297" i="1"/>
  <c r="D296" i="1" s="1"/>
  <c r="C297" i="1"/>
  <c r="C296" i="1"/>
  <c r="H295" i="1"/>
  <c r="F295" i="1"/>
  <c r="H294" i="1"/>
  <c r="F294" i="1"/>
  <c r="I294" i="1" s="1"/>
  <c r="E293" i="1"/>
  <c r="D293" i="1"/>
  <c r="C293" i="1"/>
  <c r="I292" i="1"/>
  <c r="H292" i="1"/>
  <c r="F292" i="1"/>
  <c r="H291" i="1"/>
  <c r="F291" i="1"/>
  <c r="I291" i="1" s="1"/>
  <c r="E290" i="1"/>
  <c r="D290" i="1"/>
  <c r="C290" i="1"/>
  <c r="F290" i="1" s="1"/>
  <c r="H289" i="1"/>
  <c r="F289" i="1"/>
  <c r="H288" i="1"/>
  <c r="F288" i="1"/>
  <c r="I288" i="1" s="1"/>
  <c r="E287" i="1"/>
  <c r="D287" i="1"/>
  <c r="C287" i="1"/>
  <c r="E286" i="1"/>
  <c r="H285" i="1"/>
  <c r="F285" i="1"/>
  <c r="I285" i="1" s="1"/>
  <c r="H284" i="1"/>
  <c r="F284" i="1"/>
  <c r="E283" i="1"/>
  <c r="D283" i="1"/>
  <c r="C283" i="1"/>
  <c r="H282" i="1"/>
  <c r="F282" i="1"/>
  <c r="I282" i="1" s="1"/>
  <c r="H281" i="1"/>
  <c r="F281" i="1"/>
  <c r="I281" i="1" s="1"/>
  <c r="F280" i="1"/>
  <c r="E280" i="1"/>
  <c r="D280" i="1"/>
  <c r="C280" i="1"/>
  <c r="H279" i="1"/>
  <c r="F279" i="1"/>
  <c r="I279" i="1" s="1"/>
  <c r="H278" i="1"/>
  <c r="F278" i="1"/>
  <c r="I278" i="1" s="1"/>
  <c r="E277" i="1"/>
  <c r="E276" i="1" s="1"/>
  <c r="D277" i="1"/>
  <c r="C277" i="1"/>
  <c r="D276" i="1"/>
  <c r="C276" i="1"/>
  <c r="H270" i="1"/>
  <c r="F270" i="1"/>
  <c r="I270" i="1" s="1"/>
  <c r="H269" i="1"/>
  <c r="F269" i="1"/>
  <c r="I269" i="1" s="1"/>
  <c r="E268" i="1"/>
  <c r="D268" i="1"/>
  <c r="C268" i="1"/>
  <c r="H267" i="1"/>
  <c r="F267" i="1"/>
  <c r="H266" i="1"/>
  <c r="F266" i="1"/>
  <c r="I266" i="1" s="1"/>
  <c r="E265" i="1"/>
  <c r="D265" i="1"/>
  <c r="C265" i="1"/>
  <c r="F265" i="1" s="1"/>
  <c r="H264" i="1"/>
  <c r="I264" i="1" s="1"/>
  <c r="F264" i="1"/>
  <c r="H263" i="1"/>
  <c r="F263" i="1"/>
  <c r="I263" i="1" s="1"/>
  <c r="E262" i="1"/>
  <c r="D262" i="1"/>
  <c r="C262" i="1"/>
  <c r="H261" i="1"/>
  <c r="F261" i="1"/>
  <c r="I261" i="1" s="1"/>
  <c r="H260" i="1"/>
  <c r="F260" i="1"/>
  <c r="I260" i="1" s="1"/>
  <c r="E259" i="1"/>
  <c r="E257" i="1" s="1"/>
  <c r="D259" i="1"/>
  <c r="C259" i="1"/>
  <c r="F259" i="1" s="1"/>
  <c r="E258" i="1"/>
  <c r="D257" i="1"/>
  <c r="D258" i="1" s="1"/>
  <c r="C257" i="1"/>
  <c r="C258" i="1" s="1"/>
  <c r="F258" i="1" s="1"/>
  <c r="H256" i="1"/>
  <c r="F256" i="1"/>
  <c r="I256" i="1" s="1"/>
  <c r="H255" i="1"/>
  <c r="F255" i="1"/>
  <c r="I255" i="1" s="1"/>
  <c r="E254" i="1"/>
  <c r="D254" i="1"/>
  <c r="C254" i="1"/>
  <c r="F254" i="1" s="1"/>
  <c r="H253" i="1"/>
  <c r="F253" i="1"/>
  <c r="I253" i="1" s="1"/>
  <c r="H252" i="1"/>
  <c r="F252" i="1"/>
  <c r="I252" i="1" s="1"/>
  <c r="E251" i="1"/>
  <c r="D251" i="1"/>
  <c r="C251" i="1"/>
  <c r="H250" i="1"/>
  <c r="F250" i="1"/>
  <c r="I250" i="1" s="1"/>
  <c r="H249" i="1"/>
  <c r="I249" i="1" s="1"/>
  <c r="F249" i="1"/>
  <c r="E248" i="1"/>
  <c r="E243" i="1" s="1"/>
  <c r="D248" i="1"/>
  <c r="F248" i="1" s="1"/>
  <c r="C248" i="1"/>
  <c r="H247" i="1"/>
  <c r="F247" i="1"/>
  <c r="I247" i="1" s="1"/>
  <c r="H246" i="1"/>
  <c r="F246" i="1"/>
  <c r="E245" i="1"/>
  <c r="D245" i="1"/>
  <c r="D243" i="1" s="1"/>
  <c r="D244" i="1" s="1"/>
  <c r="C245" i="1"/>
  <c r="H241" i="1"/>
  <c r="F241" i="1"/>
  <c r="I241" i="1" s="1"/>
  <c r="H240" i="1"/>
  <c r="F240" i="1"/>
  <c r="F239" i="1"/>
  <c r="E239" i="1"/>
  <c r="D239" i="1"/>
  <c r="C239" i="1"/>
  <c r="I238" i="1"/>
  <c r="H238" i="1"/>
  <c r="F238" i="1"/>
  <c r="H237" i="1"/>
  <c r="F237" i="1"/>
  <c r="E236" i="1"/>
  <c r="D236" i="1"/>
  <c r="D234" i="1" s="1"/>
  <c r="C236" i="1"/>
  <c r="D235" i="1"/>
  <c r="E234" i="1"/>
  <c r="E235" i="1" s="1"/>
  <c r="C234" i="1"/>
  <c r="C235" i="1" s="1"/>
  <c r="H233" i="1"/>
  <c r="F233" i="1"/>
  <c r="I233" i="1" s="1"/>
  <c r="H232" i="1"/>
  <c r="F232" i="1"/>
  <c r="I232" i="1" s="1"/>
  <c r="E231" i="1"/>
  <c r="D231" i="1"/>
  <c r="C231" i="1"/>
  <c r="H230" i="1"/>
  <c r="F230" i="1"/>
  <c r="H229" i="1"/>
  <c r="F229" i="1"/>
  <c r="E228" i="1"/>
  <c r="E226" i="1" s="1"/>
  <c r="E227" i="1" s="1"/>
  <c r="D228" i="1"/>
  <c r="C228" i="1"/>
  <c r="F228" i="1" s="1"/>
  <c r="D226" i="1"/>
  <c r="D227" i="1" s="1"/>
  <c r="E225" i="1"/>
  <c r="H222" i="1"/>
  <c r="F222" i="1"/>
  <c r="H221" i="1"/>
  <c r="F221" i="1"/>
  <c r="I221" i="1" s="1"/>
  <c r="H219" i="1"/>
  <c r="F219" i="1"/>
  <c r="I219" i="1" s="1"/>
  <c r="I218" i="1"/>
  <c r="H218" i="1"/>
  <c r="F218" i="1"/>
  <c r="F216" i="1"/>
  <c r="E216" i="1"/>
  <c r="H215" i="1"/>
  <c r="F215" i="1"/>
  <c r="H214" i="1"/>
  <c r="I214" i="1" s="1"/>
  <c r="F214" i="1"/>
  <c r="H212" i="1"/>
  <c r="F212" i="1"/>
  <c r="I212" i="1" s="1"/>
  <c r="H211" i="1"/>
  <c r="F211" i="1"/>
  <c r="I211" i="1" s="1"/>
  <c r="H210" i="1"/>
  <c r="F210" i="1"/>
  <c r="I210" i="1" s="1"/>
  <c r="H209" i="1"/>
  <c r="F209" i="1"/>
  <c r="I209" i="1" s="1"/>
  <c r="I208" i="1"/>
  <c r="H208" i="1"/>
  <c r="F208" i="1"/>
  <c r="H205" i="1"/>
  <c r="F205" i="1"/>
  <c r="I205" i="1" s="1"/>
  <c r="H204" i="1"/>
  <c r="F204" i="1"/>
  <c r="I204" i="1" s="1"/>
  <c r="H203" i="1"/>
  <c r="I203" i="1" s="1"/>
  <c r="F203" i="1"/>
  <c r="H202" i="1"/>
  <c r="F202" i="1"/>
  <c r="I202" i="1" s="1"/>
  <c r="H200" i="1"/>
  <c r="F200" i="1"/>
  <c r="I200" i="1" s="1"/>
  <c r="H199" i="1"/>
  <c r="F199" i="1"/>
  <c r="I199" i="1" s="1"/>
  <c r="H198" i="1"/>
  <c r="F198" i="1"/>
  <c r="I198" i="1" s="1"/>
  <c r="I197" i="1"/>
  <c r="H197" i="1"/>
  <c r="F197" i="1"/>
  <c r="H196" i="1"/>
  <c r="F196" i="1"/>
  <c r="I196" i="1" s="1"/>
  <c r="E193" i="1"/>
  <c r="H192" i="1"/>
  <c r="F192" i="1"/>
  <c r="I192" i="1" s="1"/>
  <c r="H190" i="1"/>
  <c r="F190" i="1"/>
  <c r="I190" i="1" s="1"/>
  <c r="H188" i="1"/>
  <c r="F188" i="1"/>
  <c r="H187" i="1"/>
  <c r="F187" i="1"/>
  <c r="I184" i="1"/>
  <c r="H184" i="1"/>
  <c r="F184" i="1"/>
  <c r="H182" i="1"/>
  <c r="F182" i="1"/>
  <c r="I182" i="1" s="1"/>
  <c r="H180" i="1"/>
  <c r="F180" i="1"/>
  <c r="I180" i="1" s="1"/>
  <c r="E177" i="1"/>
  <c r="H176" i="1"/>
  <c r="F176" i="1"/>
  <c r="I176" i="1" s="1"/>
  <c r="I175" i="1"/>
  <c r="H175" i="1"/>
  <c r="F175" i="1"/>
  <c r="H172" i="1"/>
  <c r="F172" i="1"/>
  <c r="I172" i="1" s="1"/>
  <c r="H169" i="1"/>
  <c r="F169" i="1"/>
  <c r="I169" i="1" s="1"/>
  <c r="H168" i="1"/>
  <c r="I168" i="1" s="1"/>
  <c r="F168" i="1"/>
  <c r="H166" i="1"/>
  <c r="F166" i="1"/>
  <c r="I166" i="1" s="1"/>
  <c r="H165" i="1"/>
  <c r="F165" i="1"/>
  <c r="I165" i="1" s="1"/>
  <c r="H164" i="1"/>
  <c r="F164" i="1"/>
  <c r="I164" i="1" s="1"/>
  <c r="H161" i="1"/>
  <c r="F161" i="1"/>
  <c r="I161" i="1" s="1"/>
  <c r="H160" i="1"/>
  <c r="F160" i="1"/>
  <c r="I160" i="1" s="1"/>
  <c r="H159" i="1"/>
  <c r="F159" i="1"/>
  <c r="I159" i="1" s="1"/>
  <c r="H158" i="1"/>
  <c r="F158" i="1"/>
  <c r="I158" i="1" s="1"/>
  <c r="H156" i="1"/>
  <c r="I156" i="1" s="1"/>
  <c r="F156" i="1"/>
  <c r="H155" i="1"/>
  <c r="F155" i="1"/>
  <c r="I155" i="1" s="1"/>
  <c r="H154" i="1"/>
  <c r="F154" i="1"/>
  <c r="I154" i="1" s="1"/>
  <c r="H153" i="1"/>
  <c r="F153" i="1"/>
  <c r="I153" i="1" s="1"/>
  <c r="E149" i="1"/>
  <c r="H148" i="1"/>
  <c r="F148" i="1"/>
  <c r="I148" i="1" s="1"/>
  <c r="H147" i="1"/>
  <c r="F147" i="1"/>
  <c r="I147" i="1" s="1"/>
  <c r="H146" i="1"/>
  <c r="F146" i="1"/>
  <c r="I146" i="1" s="1"/>
  <c r="H145" i="1"/>
  <c r="F145" i="1"/>
  <c r="I145" i="1" s="1"/>
  <c r="H142" i="1"/>
  <c r="F142" i="1"/>
  <c r="I142" i="1" s="1"/>
  <c r="H141" i="1"/>
  <c r="F141" i="1"/>
  <c r="I141" i="1" s="1"/>
  <c r="H140" i="1"/>
  <c r="F140" i="1"/>
  <c r="I140" i="1" s="1"/>
  <c r="H136" i="1"/>
  <c r="I136" i="1" s="1"/>
  <c r="F136" i="1"/>
  <c r="H135" i="1"/>
  <c r="F135" i="1"/>
  <c r="I135" i="1" s="1"/>
  <c r="H134" i="1"/>
  <c r="F134" i="1"/>
  <c r="I134" i="1" s="1"/>
  <c r="H133" i="1"/>
  <c r="F133" i="1"/>
  <c r="I133" i="1" s="1"/>
  <c r="H132" i="1"/>
  <c r="F132" i="1"/>
  <c r="I132" i="1" s="1"/>
  <c r="H129" i="1"/>
  <c r="F129" i="1"/>
  <c r="I129" i="1" s="1"/>
  <c r="H128" i="1"/>
  <c r="F128" i="1"/>
  <c r="I128" i="1" s="1"/>
  <c r="H127" i="1"/>
  <c r="F127" i="1"/>
  <c r="I127" i="1" s="1"/>
  <c r="H126" i="1"/>
  <c r="F126" i="1"/>
  <c r="I126" i="1" s="1"/>
  <c r="H124" i="1"/>
  <c r="F124" i="1"/>
  <c r="F121" i="1" s="1"/>
  <c r="E121" i="1"/>
  <c r="E120" i="1" s="1"/>
  <c r="H119" i="1"/>
  <c r="F119" i="1"/>
  <c r="I119" i="1" s="1"/>
  <c r="H118" i="1"/>
  <c r="F118" i="1"/>
  <c r="I118" i="1" s="1"/>
  <c r="H116" i="1"/>
  <c r="F116" i="1"/>
  <c r="H115" i="1"/>
  <c r="F115" i="1"/>
  <c r="E113" i="1"/>
  <c r="H112" i="1"/>
  <c r="F112" i="1"/>
  <c r="I112" i="1" s="1"/>
  <c r="H111" i="1"/>
  <c r="F111" i="1"/>
  <c r="H109" i="1"/>
  <c r="F109" i="1"/>
  <c r="H108" i="1"/>
  <c r="E108" i="1"/>
  <c r="F108" i="1" s="1"/>
  <c r="H107" i="1"/>
  <c r="F107" i="1"/>
  <c r="I107" i="1" s="1"/>
  <c r="H106" i="1"/>
  <c r="I106" i="1" s="1"/>
  <c r="F106" i="1"/>
  <c r="H105" i="1"/>
  <c r="F105" i="1"/>
  <c r="H102" i="1"/>
  <c r="F102" i="1"/>
  <c r="H101" i="1"/>
  <c r="F101" i="1"/>
  <c r="I101" i="1" s="1"/>
  <c r="H100" i="1"/>
  <c r="F100" i="1"/>
  <c r="I100" i="1" s="1"/>
  <c r="H99" i="1"/>
  <c r="F99" i="1"/>
  <c r="H97" i="1"/>
  <c r="F97" i="1"/>
  <c r="H96" i="1"/>
  <c r="F96" i="1"/>
  <c r="I96" i="1" s="1"/>
  <c r="H95" i="1"/>
  <c r="I95" i="1" s="1"/>
  <c r="F95" i="1"/>
  <c r="H94" i="1"/>
  <c r="F94" i="1"/>
  <c r="I94" i="1" s="1"/>
  <c r="H93" i="1"/>
  <c r="F93" i="1"/>
  <c r="I93" i="1" s="1"/>
  <c r="H89" i="1"/>
  <c r="F89" i="1"/>
  <c r="I89" i="1" s="1"/>
  <c r="H87" i="1"/>
  <c r="F87" i="1"/>
  <c r="H85" i="1"/>
  <c r="F85" i="1"/>
  <c r="I84" i="1"/>
  <c r="H84" i="1"/>
  <c r="F84" i="1"/>
  <c r="H81" i="1"/>
  <c r="F81" i="1"/>
  <c r="I81" i="1" s="1"/>
  <c r="H79" i="1"/>
  <c r="F79" i="1"/>
  <c r="I79" i="1" s="1"/>
  <c r="H77" i="1"/>
  <c r="F77" i="1"/>
  <c r="I77" i="1" s="1"/>
  <c r="E74" i="1"/>
  <c r="H73" i="1"/>
  <c r="F73" i="1"/>
  <c r="I73" i="1" s="1"/>
  <c r="H72" i="1"/>
  <c r="F72" i="1"/>
  <c r="I72" i="1" s="1"/>
  <c r="H69" i="1"/>
  <c r="F69" i="1"/>
  <c r="I69" i="1" s="1"/>
  <c r="H66" i="1"/>
  <c r="F66" i="1"/>
  <c r="I66" i="1" s="1"/>
  <c r="H65" i="1"/>
  <c r="F65" i="1"/>
  <c r="I65" i="1" s="1"/>
  <c r="H63" i="1"/>
  <c r="F63" i="1"/>
  <c r="I63" i="1" s="1"/>
  <c r="H62" i="1"/>
  <c r="F62" i="1"/>
  <c r="I62" i="1" s="1"/>
  <c r="H61" i="1"/>
  <c r="F61" i="1"/>
  <c r="I61" i="1" s="1"/>
  <c r="H58" i="1"/>
  <c r="F58" i="1"/>
  <c r="I58" i="1" s="1"/>
  <c r="H57" i="1"/>
  <c r="F57" i="1"/>
  <c r="I57" i="1" s="1"/>
  <c r="H56" i="1"/>
  <c r="F56" i="1"/>
  <c r="I56" i="1" s="1"/>
  <c r="H55" i="1"/>
  <c r="F55" i="1"/>
  <c r="I55" i="1" s="1"/>
  <c r="H53" i="1"/>
  <c r="F53" i="1"/>
  <c r="I53" i="1" s="1"/>
  <c r="H52" i="1"/>
  <c r="F52" i="1"/>
  <c r="I52" i="1" s="1"/>
  <c r="H51" i="1"/>
  <c r="F51" i="1"/>
  <c r="F46" i="1" s="1"/>
  <c r="H50" i="1"/>
  <c r="F50" i="1"/>
  <c r="I50" i="1" s="1"/>
  <c r="E46" i="1"/>
  <c r="H45" i="1"/>
  <c r="F45" i="1"/>
  <c r="I45" i="1" s="1"/>
  <c r="H44" i="1"/>
  <c r="F44" i="1"/>
  <c r="I44" i="1" s="1"/>
  <c r="H43" i="1"/>
  <c r="F43" i="1"/>
  <c r="I43" i="1" s="1"/>
  <c r="I42" i="1"/>
  <c r="H42" i="1"/>
  <c r="F42" i="1"/>
  <c r="H39" i="1"/>
  <c r="F39" i="1"/>
  <c r="I39" i="1" s="1"/>
  <c r="H38" i="1"/>
  <c r="F38" i="1"/>
  <c r="I38" i="1" s="1"/>
  <c r="H37" i="1"/>
  <c r="E37" i="1"/>
  <c r="E18" i="1" s="1"/>
  <c r="H33" i="1"/>
  <c r="F33" i="1"/>
  <c r="I33" i="1" s="1"/>
  <c r="I32" i="1"/>
  <c r="H32" i="1"/>
  <c r="F32" i="1"/>
  <c r="H31" i="1"/>
  <c r="F31" i="1"/>
  <c r="I31" i="1" s="1"/>
  <c r="H30" i="1"/>
  <c r="F30" i="1"/>
  <c r="I30" i="1" s="1"/>
  <c r="H29" i="1"/>
  <c r="F29" i="1"/>
  <c r="I29" i="1" s="1"/>
  <c r="H26" i="1"/>
  <c r="F26" i="1"/>
  <c r="I26" i="1" s="1"/>
  <c r="H25" i="1"/>
  <c r="F25" i="1"/>
  <c r="I25" i="1" s="1"/>
  <c r="H24" i="1"/>
  <c r="F24" i="1"/>
  <c r="I24" i="1" s="1"/>
  <c r="H23" i="1"/>
  <c r="F23" i="1"/>
  <c r="I23" i="1" s="1"/>
  <c r="I21" i="1"/>
  <c r="H21" i="1"/>
  <c r="F21" i="1"/>
  <c r="D17" i="1"/>
  <c r="F332" i="1" l="1"/>
  <c r="C317" i="1"/>
  <c r="I97" i="1"/>
  <c r="I105" i="1"/>
  <c r="I108" i="1"/>
  <c r="I111" i="1"/>
  <c r="I116" i="1"/>
  <c r="I187" i="1"/>
  <c r="I177" i="1" s="1"/>
  <c r="I267" i="1"/>
  <c r="I284" i="1"/>
  <c r="E332" i="1"/>
  <c r="D443" i="1"/>
  <c r="D1188" i="1"/>
  <c r="D1187" i="1" s="1"/>
  <c r="D1186" i="1" s="1"/>
  <c r="I87" i="1"/>
  <c r="I124" i="1"/>
  <c r="I149" i="1"/>
  <c r="I215" i="1"/>
  <c r="I222" i="1"/>
  <c r="I229" i="1"/>
  <c r="F231" i="1"/>
  <c r="I237" i="1"/>
  <c r="E310" i="1"/>
  <c r="I313" i="1"/>
  <c r="E318" i="1"/>
  <c r="F326" i="1"/>
  <c r="I330" i="1"/>
  <c r="F340" i="1"/>
  <c r="I345" i="1"/>
  <c r="I372" i="1"/>
  <c r="F374" i="1"/>
  <c r="I378" i="1"/>
  <c r="F380" i="1"/>
  <c r="F406" i="1"/>
  <c r="F409" i="1"/>
  <c r="I421" i="1"/>
  <c r="D422" i="1"/>
  <c r="C436" i="1"/>
  <c r="D436" i="1"/>
  <c r="I452" i="1"/>
  <c r="I460" i="1"/>
  <c r="E461" i="1"/>
  <c r="F1180" i="1"/>
  <c r="F1179" i="1" s="1"/>
  <c r="F1178" i="1" s="1"/>
  <c r="E1186" i="1"/>
  <c r="D1234" i="1"/>
  <c r="D1233" i="1" s="1"/>
  <c r="I99" i="1"/>
  <c r="I90" i="1" s="1"/>
  <c r="I102" i="1"/>
  <c r="I109" i="1"/>
  <c r="I115" i="1"/>
  <c r="I113" i="1" s="1"/>
  <c r="I188" i="1"/>
  <c r="F235" i="1"/>
  <c r="D225" i="1"/>
  <c r="F257" i="1"/>
  <c r="F287" i="1"/>
  <c r="D286" i="1"/>
  <c r="F293" i="1"/>
  <c r="F314" i="1"/>
  <c r="E325" i="1"/>
  <c r="I331" i="1"/>
  <c r="I346" i="1"/>
  <c r="C369" i="1"/>
  <c r="C370" i="1" s="1"/>
  <c r="I373" i="1"/>
  <c r="I379" i="1"/>
  <c r="D402" i="1"/>
  <c r="D401" i="1" s="1"/>
  <c r="D400" i="1" s="1"/>
  <c r="F419" i="1"/>
  <c r="C422" i="1"/>
  <c r="F422" i="1" s="1"/>
  <c r="I428" i="1"/>
  <c r="I456" i="1"/>
  <c r="I464" i="1"/>
  <c r="I511" i="1"/>
  <c r="D1221" i="1"/>
  <c r="D1208" i="1" s="1"/>
  <c r="F1246" i="1"/>
  <c r="F1254" i="1"/>
  <c r="I85" i="1"/>
  <c r="I74" i="1" s="1"/>
  <c r="F245" i="1"/>
  <c r="F251" i="1"/>
  <c r="D275" i="1"/>
  <c r="I305" i="1"/>
  <c r="F333" i="1"/>
  <c r="I341" i="1"/>
  <c r="E351" i="1"/>
  <c r="I366" i="1"/>
  <c r="I395" i="1"/>
  <c r="I427" i="1"/>
  <c r="F429" i="1"/>
  <c r="I470" i="1"/>
  <c r="C1167" i="1"/>
  <c r="C1166" i="1" s="1"/>
  <c r="C1165" i="1" s="1"/>
  <c r="C1188" i="1"/>
  <c r="C1187" i="1" s="1"/>
  <c r="C1186" i="1" s="1"/>
  <c r="F1209" i="1"/>
  <c r="F1222" i="1"/>
  <c r="F1221" i="1" s="1"/>
  <c r="F1243" i="1"/>
  <c r="F1242" i="1" s="1"/>
  <c r="F1234" i="1" s="1"/>
  <c r="F1233" i="1" s="1"/>
  <c r="C1246" i="1"/>
  <c r="C1233" i="1" s="1"/>
  <c r="I121" i="1"/>
  <c r="I216" i="1"/>
  <c r="E275" i="1"/>
  <c r="I193" i="1"/>
  <c r="I257" i="1"/>
  <c r="E244" i="1"/>
  <c r="E242" i="1"/>
  <c r="F37" i="1"/>
  <c r="E90" i="1"/>
  <c r="E17" i="1" s="1"/>
  <c r="F177" i="1"/>
  <c r="F193" i="1"/>
  <c r="C226" i="1"/>
  <c r="I240" i="1"/>
  <c r="I234" i="1" s="1"/>
  <c r="D242" i="1"/>
  <c r="F262" i="1"/>
  <c r="F268" i="1"/>
  <c r="F277" i="1"/>
  <c r="F283" i="1"/>
  <c r="C286" i="1"/>
  <c r="F286" i="1" s="1"/>
  <c r="I302" i="1"/>
  <c r="I327" i="1"/>
  <c r="I317" i="1" s="1"/>
  <c r="D339" i="1"/>
  <c r="F339" i="1" s="1"/>
  <c r="I375" i="1"/>
  <c r="I381" i="1"/>
  <c r="I51" i="1"/>
  <c r="I46" i="1" s="1"/>
  <c r="F74" i="1"/>
  <c r="F90" i="1"/>
  <c r="F113" i="1"/>
  <c r="F149" i="1"/>
  <c r="F120" i="1" s="1"/>
  <c r="F234" i="1"/>
  <c r="F236" i="1"/>
  <c r="I246" i="1"/>
  <c r="I243" i="1" s="1"/>
  <c r="I242" i="1" s="1"/>
  <c r="F297" i="1"/>
  <c r="F303" i="1"/>
  <c r="F307" i="1"/>
  <c r="F311" i="1"/>
  <c r="D318" i="1"/>
  <c r="I334" i="1"/>
  <c r="E353" i="1"/>
  <c r="F354" i="1"/>
  <c r="D360" i="1"/>
  <c r="D361" i="1" s="1"/>
  <c r="F361" i="1" s="1"/>
  <c r="F362" i="1"/>
  <c r="D369" i="1"/>
  <c r="F369" i="1" s="1"/>
  <c r="F385" i="1"/>
  <c r="F513" i="1"/>
  <c r="I513" i="1" s="1"/>
  <c r="E510" i="1"/>
  <c r="F510" i="1" s="1"/>
  <c r="I230" i="1"/>
  <c r="I226" i="1" s="1"/>
  <c r="C243" i="1"/>
  <c r="F276" i="1"/>
  <c r="C275" i="1"/>
  <c r="I289" i="1"/>
  <c r="I295" i="1"/>
  <c r="I275" i="1" s="1"/>
  <c r="I309" i="1"/>
  <c r="I316" i="1"/>
  <c r="D325" i="1"/>
  <c r="F325" i="1" s="1"/>
  <c r="I359" i="1"/>
  <c r="I352" i="1" s="1"/>
  <c r="I351" i="1" s="1"/>
  <c r="I363" i="1"/>
  <c r="I360" i="1" s="1"/>
  <c r="I390" i="1"/>
  <c r="I383" i="1" s="1"/>
  <c r="F403" i="1"/>
  <c r="C402" i="1"/>
  <c r="F296" i="1"/>
  <c r="F306" i="1"/>
  <c r="F310" i="1"/>
  <c r="F413" i="1"/>
  <c r="C412" i="1"/>
  <c r="F412" i="1" s="1"/>
  <c r="C352" i="1"/>
  <c r="F360" i="1"/>
  <c r="E368" i="1"/>
  <c r="C383" i="1"/>
  <c r="C368" i="1" s="1"/>
  <c r="I411" i="1"/>
  <c r="F426" i="1"/>
  <c r="C432" i="1"/>
  <c r="F432" i="1" s="1"/>
  <c r="C444" i="1"/>
  <c r="C443" i="1" s="1"/>
  <c r="I450" i="1"/>
  <c r="I466" i="1"/>
  <c r="I474" i="1"/>
  <c r="I478" i="1"/>
  <c r="I517" i="1"/>
  <c r="I519" i="1"/>
  <c r="F1165" i="1"/>
  <c r="E401" i="1"/>
  <c r="F416" i="1"/>
  <c r="F437" i="1"/>
  <c r="F487" i="1"/>
  <c r="I487" i="1" s="1"/>
  <c r="E484" i="1"/>
  <c r="F484" i="1" s="1"/>
  <c r="F502" i="1"/>
  <c r="I502" i="1" s="1"/>
  <c r="E495" i="1"/>
  <c r="F495" i="1" s="1"/>
  <c r="I396" i="1"/>
  <c r="I405" i="1"/>
  <c r="I418" i="1"/>
  <c r="I439" i="1"/>
  <c r="E444" i="1"/>
  <c r="E443" i="1" s="1"/>
  <c r="I516" i="1"/>
  <c r="I518" i="1"/>
  <c r="E521" i="1"/>
  <c r="F521" i="1" s="1"/>
  <c r="I1189" i="1"/>
  <c r="I1188" i="1" s="1"/>
  <c r="I1187" i="1" s="1"/>
  <c r="F1201" i="1"/>
  <c r="F1200" i="1" s="1"/>
  <c r="F1199" i="1" s="1"/>
  <c r="I1202" i="1"/>
  <c r="I1201" i="1" s="1"/>
  <c r="I1200" i="1" s="1"/>
  <c r="I1199" i="1" s="1"/>
  <c r="I1168" i="1"/>
  <c r="I1173" i="1"/>
  <c r="I1172" i="1" s="1"/>
  <c r="I1261" i="1"/>
  <c r="F1193" i="1"/>
  <c r="F1188" i="1" s="1"/>
  <c r="F1187" i="1" s="1"/>
  <c r="F1186" i="1" s="1"/>
  <c r="E1242" i="1"/>
  <c r="E1234" i="1" s="1"/>
  <c r="E1233" i="1" s="1"/>
  <c r="E1246" i="1"/>
  <c r="I1364" i="1"/>
  <c r="I1259" i="1" s="1"/>
  <c r="I1186" i="1" l="1"/>
  <c r="I401" i="1"/>
  <c r="I120" i="1"/>
  <c r="F1208" i="1"/>
  <c r="F436" i="1"/>
  <c r="E317" i="1"/>
  <c r="E274" i="1" s="1"/>
  <c r="E224" i="1" s="1"/>
  <c r="I274" i="1"/>
  <c r="I225" i="1"/>
  <c r="I224" i="1" s="1"/>
  <c r="I1167" i="1"/>
  <c r="I1166" i="1" s="1"/>
  <c r="I1165" i="1" s="1"/>
  <c r="F443" i="1"/>
  <c r="D317" i="1"/>
  <c r="F318" i="1"/>
  <c r="F402" i="1"/>
  <c r="C401" i="1"/>
  <c r="F275" i="1"/>
  <c r="C274" i="1"/>
  <c r="I400" i="1"/>
  <c r="C353" i="1"/>
  <c r="F353" i="1" s="1"/>
  <c r="C351" i="1"/>
  <c r="F352" i="1"/>
  <c r="F351" i="1" s="1"/>
  <c r="I369" i="1"/>
  <c r="I368" i="1" s="1"/>
  <c r="I350" i="1" s="1"/>
  <c r="E400" i="1"/>
  <c r="E350" i="1" s="1"/>
  <c r="I443" i="1"/>
  <c r="C384" i="1"/>
  <c r="F384" i="1" s="1"/>
  <c r="F383" i="1"/>
  <c r="F368" i="1" s="1"/>
  <c r="D351" i="1"/>
  <c r="F243" i="1"/>
  <c r="F242" i="1" s="1"/>
  <c r="C242" i="1"/>
  <c r="C244" i="1"/>
  <c r="F244" i="1" s="1"/>
  <c r="D370" i="1"/>
  <c r="D368" i="1"/>
  <c r="F370" i="1"/>
  <c r="F226" i="1"/>
  <c r="F225" i="1" s="1"/>
  <c r="C227" i="1"/>
  <c r="F227" i="1" s="1"/>
  <c r="C225" i="1"/>
  <c r="I37" i="1"/>
  <c r="I18" i="1" s="1"/>
  <c r="I17" i="1" s="1"/>
  <c r="F18" i="1"/>
  <c r="F17" i="1" s="1"/>
  <c r="F401" i="1" l="1"/>
  <c r="F400" i="1" s="1"/>
  <c r="C400" i="1"/>
  <c r="C350" i="1" s="1"/>
  <c r="F350" i="1"/>
  <c r="D350" i="1"/>
  <c r="F274" i="1"/>
  <c r="F224" i="1"/>
  <c r="D274" i="1"/>
  <c r="D224" i="1" s="1"/>
  <c r="F317" i="1"/>
  <c r="C224" i="1"/>
</calcChain>
</file>

<file path=xl/sharedStrings.xml><?xml version="1.0" encoding="utf-8"?>
<sst xmlns="http://schemas.openxmlformats.org/spreadsheetml/2006/main" count="4023" uniqueCount="1710">
  <si>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</si>
  <si>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</si>
  <si>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</si>
  <si>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</si>
  <si>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</si>
  <si>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Инвестиционная программа </t>
  </si>
  <si>
    <t>полное наименование субъекта электроэнергетики Публичного акционерного общества «Межрегиональная распределительная сетевая компания Северо-Запада»</t>
  </si>
  <si>
    <t>Год раскрытия информации: 2020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</si>
  <si>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</si>
  <si>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</si>
  <si>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</si>
  <si>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</si>
  <si>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t>Значения стандартизированных ставок за год 2019, руб./км (руб./кВт)</t>
  </si>
  <si>
    <t>Индекс сметной стоимости</t>
  </si>
  <si>
    <t>Плановые значения стоимости на год 2020, 
тыс. рублей</t>
  </si>
  <si>
    <t>1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</si>
  <si>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</si>
  <si>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</si>
  <si>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</si>
  <si>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</si>
  <si>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1.1.1</t>
  </si>
  <si>
    <t>строительство воздушных линий, на уровне напряжения i</t>
  </si>
  <si>
    <t>1.1.1.1</t>
  </si>
  <si>
    <t>Территория городского населенного пункта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</si>
  <si>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</si>
  <si>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</si>
  <si>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</si>
  <si>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</si>
  <si>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</si>
  <si>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</si>
  <si>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</si>
  <si>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Cечение провода до 50 кв. мм включительно</t>
  </si>
  <si>
    <t>1.1.1.1.1.2.2</t>
  </si>
  <si>
    <t>Cечение провода от 50 до 100 кв. мм включительно</t>
  </si>
  <si>
    <t>1.1.1.1.1.2.3</t>
  </si>
  <si>
    <t>Cечение провода от 100 до 200 кв. мм включительно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</si>
  <si>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</si>
  <si>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</si>
  <si>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</si>
  <si>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</si>
  <si>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</si>
  <si>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</si>
  <si>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</si>
  <si>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</si>
  <si>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</si>
  <si>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Номинальное напряжение 35 кВ</t>
  </si>
  <si>
    <t>1.1.1.1.4</t>
  </si>
  <si>
    <t>Номинальное напряжение 110 кВ и выше</t>
  </si>
  <si>
    <t>1.1.1.2</t>
  </si>
  <si>
    <t>Территория сельской местности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</si>
  <si>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</si>
  <si>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</si>
  <si>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</si>
  <si>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</si>
  <si>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</si>
  <si>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</si>
  <si>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</si>
  <si>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</si>
  <si>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</si>
  <si>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</si>
  <si>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</si>
  <si>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</t>
  </si>
  <si>
    <t xml:space="preserve">строительство кабельных линий, на уровне напряжения i 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</si>
  <si>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</si>
  <si>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</si>
  <si>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</si>
  <si>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</si>
  <si>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</si>
  <si>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</si>
  <si>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1.1.2.1.1.1.2</t>
  </si>
  <si>
    <t>Cечение кабеля от 50 до 100 кв. мм включительно</t>
  </si>
  <si>
    <t>1.1.2.1.1.1.3</t>
  </si>
  <si>
    <t>Cечение кабеля от 100 до 200 кв. мм включительно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</si>
  <si>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</si>
  <si>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</si>
  <si>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</si>
  <si>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</si>
  <si>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</si>
  <si>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</si>
  <si>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</si>
  <si>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1.1.2.1.3.2.4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</si>
  <si>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</si>
  <si>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</si>
  <si>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</si>
  <si>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</si>
  <si>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</si>
  <si>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</si>
  <si>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</si>
  <si>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</si>
  <si>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</si>
  <si>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</si>
  <si>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</si>
  <si>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</si>
  <si>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</si>
  <si>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</si>
  <si>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</si>
  <si>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</si>
  <si>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</t>
  </si>
  <si>
    <t xml:space="preserve">строительство пунктов секционирования, на уровне напряжения i и (или) диапазоне мощности j  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</si>
  <si>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</si>
  <si>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</si>
  <si>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</si>
  <si>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</si>
  <si>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</si>
  <si>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</si>
  <si>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</si>
  <si>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</si>
  <si>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</si>
  <si>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1.1.3.1.3</t>
  </si>
  <si>
    <t xml:space="preserve">Переключательныее пункты (ПП) </t>
  </si>
  <si>
    <t>1.1.3.1.3.1</t>
  </si>
  <si>
    <t>Напряжение до 20 кВ включительно</t>
  </si>
  <si>
    <t>1.1.3.2</t>
  </si>
  <si>
    <t>1.1.3.2.1</t>
  </si>
  <si>
    <t>Реклоузеры</t>
  </si>
  <si>
    <t>1.1.3.2.1.1</t>
  </si>
  <si>
    <t>1.1.3.2.1.2</t>
  </si>
  <si>
    <t>1.1.3.2.2</t>
  </si>
  <si>
    <t>1.1.3.2.2.1</t>
  </si>
  <si>
    <t>1.1.3.2.3</t>
  </si>
  <si>
    <t>1.1.3.2.3.1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</si>
  <si>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</si>
  <si>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</si>
  <si>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1.1.4.1</t>
  </si>
  <si>
    <t>1.1.4.1.1</t>
  </si>
  <si>
    <t>Однотрансформаторные</t>
  </si>
  <si>
    <t>1.1.4.1.1.1</t>
  </si>
  <si>
    <t>Трансформаторная мощность до 25 кВА включительно</t>
  </si>
  <si>
    <t>1.1.4.1.1.2</t>
  </si>
  <si>
    <t xml:space="preserve">Трансформаторная мощность от 25 до 100 кВА включительно </t>
  </si>
  <si>
    <t>1.1.4.1.1.3</t>
  </si>
  <si>
    <t>Трансформаторная мощность от 100 до 250 кВА включительно</t>
  </si>
  <si>
    <t>1.1.4.1.1.4</t>
  </si>
  <si>
    <t>Трансформаторная мощность от 250 до 500 кВА включительно</t>
  </si>
  <si>
    <t>1.1.4.1.1.5</t>
  </si>
  <si>
    <t>Трансформаторная мощность от 500 до 1000 кВА включительно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</si>
  <si>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</si>
  <si>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</si>
  <si>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</si>
  <si>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</si>
  <si>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</si>
  <si>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</si>
  <si>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</si>
  <si>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</si>
  <si>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</si>
  <si>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</si>
  <si>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</si>
  <si>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</si>
  <si>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</si>
  <si>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</si>
  <si>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</si>
  <si>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</si>
  <si>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1.1.4.2.2.2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</si>
  <si>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</si>
  <si>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</si>
  <si>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</si>
  <si>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</si>
  <si>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</si>
  <si>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</si>
  <si>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</si>
  <si>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</si>
  <si>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</si>
  <si>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</si>
  <si>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</si>
  <si>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</si>
  <si>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1.2.1</t>
  </si>
  <si>
    <t>1.2.1.1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</si>
  <si>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</si>
  <si>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</si>
  <si>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</si>
  <si>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</si>
  <si>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</si>
  <si>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</si>
  <si>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</si>
  <si>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</si>
  <si>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</si>
  <si>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</si>
  <si>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</si>
  <si>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</si>
  <si>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</si>
  <si>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</si>
  <si>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</si>
  <si>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</si>
  <si>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</si>
  <si>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</si>
  <si>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</si>
  <si>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</si>
  <si>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</si>
  <si>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</si>
  <si>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</si>
  <si>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</si>
  <si>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</si>
  <si>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</si>
  <si>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</t>
  </si>
  <si>
    <t>1.2.2.1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</si>
  <si>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</si>
  <si>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</si>
  <si>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</si>
  <si>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</si>
  <si>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</si>
  <si>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</si>
  <si>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</si>
  <si>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</si>
  <si>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</si>
  <si>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</si>
  <si>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</si>
  <si>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</si>
  <si>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</si>
  <si>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</si>
  <si>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</si>
  <si>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</si>
  <si>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</si>
  <si>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</si>
  <si>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</si>
  <si>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</t>
  </si>
  <si>
    <t>1.2.2.2.1</t>
  </si>
  <si>
    <t>1.2.2.2.1.1</t>
  </si>
  <si>
    <t>1.2.2.2.2</t>
  </si>
  <si>
    <t>1.2.2.2.2.1</t>
  </si>
  <si>
    <t>1.2.2.2.2.1.1</t>
  </si>
  <si>
    <t>1.2.2.2.2.1.2</t>
  </si>
  <si>
    <t>1.2.3</t>
  </si>
  <si>
    <t>1.2.3.1</t>
  </si>
  <si>
    <t>1.2.3.1.1</t>
  </si>
  <si>
    <t>1.2.3.1.1.1</t>
  </si>
  <si>
    <t>1.2.3.1.2</t>
  </si>
  <si>
    <t>1.2.3.1.2.1</t>
  </si>
  <si>
    <t>1.2.3.1.3</t>
  </si>
  <si>
    <t>1.2.3.1.3.1</t>
  </si>
  <si>
    <t>1.2.3.2</t>
  </si>
  <si>
    <t>1.2.3.2.1</t>
  </si>
  <si>
    <t>1.2.3.2.1.1</t>
  </si>
  <si>
    <t>1.2.3.2.1.2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</si>
  <si>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</si>
  <si>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</si>
  <si>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</si>
  <si>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</si>
  <si>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</si>
  <si>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</si>
  <si>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</si>
  <si>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</si>
  <si>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</si>
  <si>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</si>
  <si>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</si>
  <si>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</si>
  <si>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</si>
  <si>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</si>
  <si>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</si>
  <si>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</si>
  <si>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</si>
  <si>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</si>
  <si>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</si>
  <si>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</si>
  <si>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</si>
  <si>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</si>
  <si>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</si>
  <si>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</si>
  <si>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1.2.4.2.2</t>
  </si>
  <si>
    <t>1.2.4.2.2.1</t>
  </si>
  <si>
    <t>1.2.4.2.2.2</t>
  </si>
  <si>
    <t>1.2.5</t>
  </si>
  <si>
    <t>1.2.5.1</t>
  </si>
  <si>
    <t>1.2.5.1.1</t>
  </si>
  <si>
    <t>1.2.5.1.2</t>
  </si>
  <si>
    <t>1.2.5.2</t>
  </si>
  <si>
    <t>1.2.5.2.1</t>
  </si>
  <si>
    <t>1.2.5.2.2</t>
  </si>
  <si>
    <t>2</t>
  </si>
  <si>
    <t>Псковэнерго</t>
  </si>
  <si>
    <t>2.1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</si>
  <si>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</si>
  <si>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</si>
  <si>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</si>
  <si>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</si>
  <si>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</si>
  <si>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</si>
  <si>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</si>
  <si>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 xml:space="preserve">до 50 квадратных мм включительно </t>
  </si>
  <si>
    <t>2.1.1.1.1.1.1</t>
  </si>
  <si>
    <t>Город</t>
  </si>
  <si>
    <t>2.1.1.1.1.1.2</t>
  </si>
  <si>
    <t>Село</t>
  </si>
  <si>
    <t>2.1.1.1.1.2</t>
  </si>
  <si>
    <t>от 50 до 100 кв.мм включительно</t>
  </si>
  <si>
    <t>2.1.1.1.1.2.1</t>
  </si>
  <si>
    <t>2.1.1.1.1.2.2</t>
  </si>
  <si>
    <t>2.1.1.2</t>
  </si>
  <si>
    <t>строительство воздушных линий, на уровне напряжения 10 кВ</t>
  </si>
  <si>
    <t>2.1.1.2.1</t>
  </si>
  <si>
    <t>2.1.1.2.1.1</t>
  </si>
  <si>
    <t>до 50 кв.мм включительно</t>
  </si>
  <si>
    <t>2.1.1.2.1.1.1</t>
  </si>
  <si>
    <t>2.1.1.2.1.1.2</t>
  </si>
  <si>
    <t>2.1.1.2.1.2</t>
  </si>
  <si>
    <t xml:space="preserve">от 50 до 100 квадратных мм включительно </t>
  </si>
  <si>
    <t>2.1.1.2.1.2.1</t>
  </si>
  <si>
    <t>2.1.1.2.1.2.2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</si>
  <si>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</si>
  <si>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</si>
  <si>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</si>
  <si>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</si>
  <si>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бумажной изоляцией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</si>
  <si>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</si>
  <si>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</si>
  <si>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</si>
  <si>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</si>
  <si>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</si>
  <si>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</si>
  <si>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</si>
  <si>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 xml:space="preserve">от 100 до 200 квадратных мм включительно </t>
  </si>
  <si>
    <t>2.1.2.1.1.3.1</t>
  </si>
  <si>
    <t>2.1.2.1.1.3.2</t>
  </si>
  <si>
    <t>2.1.2.1.1.4</t>
  </si>
  <si>
    <t xml:space="preserve">от 200 до 500 квадратных мм включительно </t>
  </si>
  <si>
    <t>2.1.2.1.1.4.1</t>
  </si>
  <si>
    <t>2.1.2.1.1.4.2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</si>
  <si>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</si>
  <si>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</si>
  <si>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</si>
  <si>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</si>
  <si>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</si>
  <si>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</si>
  <si>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</si>
  <si>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</si>
  <si>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</si>
  <si>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</si>
  <si>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2.1.2.2.1.3.1</t>
  </si>
  <si>
    <t>2.1.2.2.1.3.2</t>
  </si>
  <si>
    <t>2.1.2.2.1.4</t>
  </si>
  <si>
    <t>2.1.2.2.1.4.1</t>
  </si>
  <si>
    <t>2.1.2.2.1.4.2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</si>
  <si>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</si>
  <si>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</si>
  <si>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</si>
  <si>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</si>
  <si>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</si>
  <si>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</si>
  <si>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</si>
  <si>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</si>
  <si>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</si>
  <si>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</si>
  <si>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КТП</t>
  </si>
  <si>
    <t>2.1.4.1.1.1.1</t>
  </si>
  <si>
    <t>2.1.4.1.1.1.2</t>
  </si>
  <si>
    <t>2.1.4.1.1.2</t>
  </si>
  <si>
    <t>МТП</t>
  </si>
  <si>
    <t>2.1.4.1.1.2.1</t>
  </si>
  <si>
    <t>2.1.4.1.1.2.2</t>
  </si>
  <si>
    <t>2.1.4.1.1.3</t>
  </si>
  <si>
    <t>СТП</t>
  </si>
  <si>
    <t>2.1.4.1.1.3.1</t>
  </si>
  <si>
    <t>2.1.4.1.1.3.2</t>
  </si>
  <si>
    <t>2.1.4.1.2</t>
  </si>
  <si>
    <t>от 25 до 100 кВА включительно</t>
  </si>
  <si>
    <t>2.1.4.1.2.1</t>
  </si>
  <si>
    <t>2.1.4.1.2.1.1</t>
  </si>
  <si>
    <t>2.1.4.1.2.1.2</t>
  </si>
  <si>
    <t>2.1.4.1.2.2</t>
  </si>
  <si>
    <t>2.1.4.1.2.2.1</t>
  </si>
  <si>
    <t>2.1.4.1.2.2.2</t>
  </si>
  <si>
    <t>2.1.4.1.2.3</t>
  </si>
  <si>
    <t>2.1.4.1.2.3.1</t>
  </si>
  <si>
    <t>2.1.4.1.2.3.2</t>
  </si>
  <si>
    <t>2.1.4.1.3</t>
  </si>
  <si>
    <t>от 100 до 250 кВА включительно</t>
  </si>
  <si>
    <t>2.1.4.1.3.1</t>
  </si>
  <si>
    <t>2.1.4.1.3.1.1</t>
  </si>
  <si>
    <t>2.1.4.1.3.1.2</t>
  </si>
  <si>
    <t>2.1.4.1.3.2</t>
  </si>
  <si>
    <t>2.1.4.1.3.2.1</t>
  </si>
  <si>
    <t>2.1.4.1.3.2.2</t>
  </si>
  <si>
    <t>2.1.4.1.3.3</t>
  </si>
  <si>
    <t>БКТП</t>
  </si>
  <si>
    <t>2.1.4.1.3.3.1</t>
  </si>
  <si>
    <t>2.1.4.1.3.3.2</t>
  </si>
  <si>
    <t>2.1.4.1.4</t>
  </si>
  <si>
    <t>от 250 до 500 кВА включительно</t>
  </si>
  <si>
    <t>2.1.4.1.4.1</t>
  </si>
  <si>
    <t>2.1.4.1.4.1.1</t>
  </si>
  <si>
    <t>2.1.4.1.4.1.2</t>
  </si>
  <si>
    <t>2.1.4.1.5</t>
  </si>
  <si>
    <t>от 500 до 1000 кВА включительно</t>
  </si>
  <si>
    <t>2.1.4.1.5.1</t>
  </si>
  <si>
    <t>2.1.4.1.5.1.1</t>
  </si>
  <si>
    <t>2.1.4.1.5.1.2</t>
  </si>
  <si>
    <t>2.1.4.1.5.2</t>
  </si>
  <si>
    <t>2.1.4.1.5.2.1</t>
  </si>
  <si>
    <t>2.1.4.1.5.2.2</t>
  </si>
  <si>
    <t>2.1.4.2</t>
  </si>
  <si>
    <t>Двухтрансформаторные и более</t>
  </si>
  <si>
    <t>2.1.4.2.1</t>
  </si>
  <si>
    <t>2.1.4.2.1.1</t>
  </si>
  <si>
    <t>2.1.4.2.1.1.1</t>
  </si>
  <si>
    <t>2.1.4.2.1.1.2</t>
  </si>
  <si>
    <t>2.1.4.2.1.2</t>
  </si>
  <si>
    <t>2.1.4.2.1.2.1</t>
  </si>
  <si>
    <t>2.1.4.2.1.2.2</t>
  </si>
  <si>
    <t>2.1.4.2.2</t>
  </si>
  <si>
    <t>2.1.4.2.2.1</t>
  </si>
  <si>
    <t>2.1.4.2.2.1.1</t>
  </si>
  <si>
    <t>2.1.4.2.2.1.2</t>
  </si>
  <si>
    <t>2.1.4.2.2.2</t>
  </si>
  <si>
    <t>2.1.4.2.2.2.1</t>
  </si>
  <si>
    <t>2.1.4.2.2.2.2</t>
  </si>
  <si>
    <t>2.1.4.2.3</t>
  </si>
  <si>
    <t>2.1.4.2.3.1</t>
  </si>
  <si>
    <t>2.1.4.2.3.1.1</t>
  </si>
  <si>
    <t>2.1.4.2.3.1.2</t>
  </si>
  <si>
    <t>2.1.4.2.3.2</t>
  </si>
  <si>
    <t>2.1.4.2.3.2.1</t>
  </si>
  <si>
    <t>2.1.4.2.3.2.2</t>
  </si>
  <si>
    <t>2.1.4.2.4</t>
  </si>
  <si>
    <t>2.1.4.2.4.1</t>
  </si>
  <si>
    <t>2.1.4.2.4.1.1</t>
  </si>
  <si>
    <t>2.1.4.2.4.1.2</t>
  </si>
  <si>
    <t>2.1.4.2.5</t>
  </si>
  <si>
    <t>свыше 1000 кВА</t>
  </si>
  <si>
    <t>2.1.4.2.5.1</t>
  </si>
  <si>
    <t>2.1.4.2.5.1.1</t>
  </si>
  <si>
    <t>2.1.4.2.5.1.2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</si>
  <si>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</si>
  <si>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</si>
  <si>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</si>
  <si>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</si>
  <si>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</si>
  <si>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</si>
  <si>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</si>
  <si>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</si>
  <si>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</si>
  <si>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</si>
  <si>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</si>
  <si>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</si>
  <si>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</si>
  <si>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</si>
  <si>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</si>
  <si>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</si>
  <si>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</si>
  <si>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</si>
  <si>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</si>
  <si>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</si>
  <si>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</si>
  <si>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2.2.2</t>
  </si>
  <si>
    <t>2.2.2.1</t>
  </si>
  <si>
    <t>2.2.2.1.1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</si>
  <si>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</si>
  <si>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</si>
  <si>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</si>
  <si>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</si>
  <si>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</si>
  <si>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</si>
  <si>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</si>
  <si>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2.2.2.1.1.3.1</t>
  </si>
  <si>
    <t>2.2.2.1.1.3.2</t>
  </si>
  <si>
    <t>2.2.2.1.1.4</t>
  </si>
  <si>
    <t>2.2.2.1.1.4.1</t>
  </si>
  <si>
    <t>2.2.2.1.1.4.2</t>
  </si>
  <si>
    <t>2.2.2.2</t>
  </si>
  <si>
    <t>2.2.2.2.1</t>
  </si>
  <si>
    <t>2.2.2.2.1.1</t>
  </si>
  <si>
    <t>2.2.2.2.1.1.1</t>
  </si>
  <si>
    <t>2.2.2.2.1.1.2</t>
  </si>
  <si>
    <t>2.2.2.2.1.2</t>
  </si>
  <si>
    <t>2.2.2.2.1.2.1</t>
  </si>
  <si>
    <t>2.2.2.2.1.2.2</t>
  </si>
  <si>
    <t>2.2.2.2.1.3</t>
  </si>
  <si>
    <t>2.2.2.2.1.3.1</t>
  </si>
  <si>
    <t>2.2.2.2.1.3.2</t>
  </si>
  <si>
    <t>2.2.2.2.1.4</t>
  </si>
  <si>
    <t>2.2.2.2.1.4.1</t>
  </si>
  <si>
    <t>2.2.2.2.1.4.2</t>
  </si>
  <si>
    <t>2.2.3</t>
  </si>
  <si>
    <t>2.2.3.1</t>
  </si>
  <si>
    <t>2.2.3.2</t>
  </si>
  <si>
    <t>2.2.4</t>
  </si>
  <si>
    <t>2.2.4.1</t>
  </si>
  <si>
    <t>2.2.4.1.1</t>
  </si>
  <si>
    <t>2.2.4.1.1.1</t>
  </si>
  <si>
    <t>2.2.4.1.1.1.1</t>
  </si>
  <si>
    <t>2.2.4.1.1.1.2</t>
  </si>
  <si>
    <t>2.2.4.1.1.2</t>
  </si>
  <si>
    <t>2.2.4.1.1.2.1</t>
  </si>
  <si>
    <t>2.2.4.1.1.2.2</t>
  </si>
  <si>
    <t>2.2.4.1.1.3</t>
  </si>
  <si>
    <t>2.2.4.1.1.3.1</t>
  </si>
  <si>
    <t>2.2.4.1.1.3.2</t>
  </si>
  <si>
    <t>2.2.4.1.2</t>
  </si>
  <si>
    <t>2.2.4.1.2.1</t>
  </si>
  <si>
    <t>2.2.4.1.2.1.1</t>
  </si>
  <si>
    <t>2.2.4.1.2.1.2</t>
  </si>
  <si>
    <t>2.2.4.1.2.2</t>
  </si>
  <si>
    <t>2.2.4.1.2.2.1</t>
  </si>
  <si>
    <t>2.2.4.1.2.2.2</t>
  </si>
  <si>
    <t>2.2.4.1.2.3</t>
  </si>
  <si>
    <t>2.2.4.1.2.3.1</t>
  </si>
  <si>
    <t>2.2.4.1.2.3.2</t>
  </si>
  <si>
    <t>2.2.4.1.3</t>
  </si>
  <si>
    <t>2.2.4.1.3.1</t>
  </si>
  <si>
    <t>2.2.4.1.3.1.1</t>
  </si>
  <si>
    <t>2.2.4.1.3.1.2</t>
  </si>
  <si>
    <t>2.2.4.1.3.2</t>
  </si>
  <si>
    <t>2.2.4.1.3.2.1</t>
  </si>
  <si>
    <t>2.2.4.1.3.2.2</t>
  </si>
  <si>
    <t>2.2.4.1.3.3</t>
  </si>
  <si>
    <t>2.2.4.1.3.3.1</t>
  </si>
  <si>
    <t>2.2.4.1.3.3.2</t>
  </si>
  <si>
    <t>2.2.4.1.4</t>
  </si>
  <si>
    <t>2.2.4.1.4.1</t>
  </si>
  <si>
    <t>2.2.4.1.4.1.1</t>
  </si>
  <si>
    <t>2.2.4.1.4.1.2</t>
  </si>
  <si>
    <t>2.2.4.1.5</t>
  </si>
  <si>
    <t>2.2.4.1.5.1</t>
  </si>
  <si>
    <t>2.2.4.1.5.1.1</t>
  </si>
  <si>
    <t>2.2.4.1.5.1.2</t>
  </si>
  <si>
    <t>2.2.4.1.5.2</t>
  </si>
  <si>
    <t>2.2.4.1.5.2.1</t>
  </si>
  <si>
    <t>2.2.4.1.5.2.2</t>
  </si>
  <si>
    <t>2.2.4.1.4.2</t>
  </si>
  <si>
    <t>2.2.4.1.4.2.1</t>
  </si>
  <si>
    <t>2.2.4.1.4.2.2</t>
  </si>
  <si>
    <t>2.2.5</t>
  </si>
  <si>
    <t>2.2.5.1</t>
  </si>
  <si>
    <t>2.2.5.2</t>
  </si>
  <si>
    <t>3</t>
  </si>
  <si>
    <t>Республика Карелия</t>
  </si>
  <si>
    <t>3.1.1.1.</t>
  </si>
  <si>
    <t>3.1.1.1.1.</t>
  </si>
  <si>
    <t>3.1.1.1.1.1.</t>
  </si>
  <si>
    <t>0,4 кВ (город)</t>
  </si>
  <si>
    <t>3.1.1.1.1.2.</t>
  </si>
  <si>
    <t>6 кВ (город)</t>
  </si>
  <si>
    <t>3.1.1.1.1.3.</t>
  </si>
  <si>
    <t>0,4 кВ (село)</t>
  </si>
  <si>
    <t>3.1.1.1.1.4.</t>
  </si>
  <si>
    <t>6 кВ (село)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</si>
  <si>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</si>
  <si>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</si>
  <si>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</si>
  <si>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</si>
  <si>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</si>
  <si>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</si>
  <si>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</si>
  <si>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</si>
  <si>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до 25 кВА включительно (город)</t>
  </si>
  <si>
    <t>3.1.1.1.4.2.</t>
  </si>
  <si>
    <t>от 25 до 100 кВА включительно (город)</t>
  </si>
  <si>
    <t>3.1.1.1.4.3.</t>
  </si>
  <si>
    <t>от 100 до 250 кВА включительно (город)</t>
  </si>
  <si>
    <t>3.1.1.1.4.4.</t>
  </si>
  <si>
    <t>от 250 до 500 кВА (город)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</si>
  <si>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</si>
  <si>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</si>
  <si>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</si>
  <si>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</si>
  <si>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</si>
  <si>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до 25 кВА включительно (село)</t>
  </si>
  <si>
    <t>3.1.1.1.4.8.</t>
  </si>
  <si>
    <t>от 25 до 100 кВА включительно (село)</t>
  </si>
  <si>
    <t>3.1.1.1.4.9.</t>
  </si>
  <si>
    <t>от 100 до 250 кВА включительно (село)</t>
  </si>
  <si>
    <t>3.1.1.1.4.10.</t>
  </si>
  <si>
    <t>от 250 до 500 кВА (село)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</si>
  <si>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</si>
  <si>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</si>
  <si>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</si>
  <si>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</si>
  <si>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</si>
  <si>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</si>
  <si>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</si>
  <si>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</si>
  <si>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</si>
  <si>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</si>
  <si>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</si>
  <si>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</si>
  <si>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</si>
  <si>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</si>
  <si>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</si>
  <si>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</si>
  <si>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</si>
  <si>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</si>
  <si>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</si>
  <si>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</si>
  <si>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</si>
  <si>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</si>
  <si>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</si>
  <si>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</si>
  <si>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</si>
  <si>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</si>
  <si>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</si>
  <si>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</si>
  <si>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</si>
  <si>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</si>
  <si>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</si>
  <si>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</si>
  <si>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</si>
  <si>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</si>
  <si>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</si>
  <si>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</si>
  <si>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</si>
  <si>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</si>
  <si>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</si>
  <si>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</si>
  <si>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</si>
  <si>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</si>
  <si>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</si>
  <si>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</si>
  <si>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</si>
  <si>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</si>
  <si>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</si>
  <si>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</si>
  <si>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</si>
  <si>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</si>
  <si>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</si>
  <si>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</si>
  <si>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</si>
  <si>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</si>
  <si>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</si>
  <si>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</si>
  <si>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</si>
  <si>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</si>
  <si>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</si>
  <si>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</si>
  <si>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</si>
  <si>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</si>
  <si>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</si>
  <si>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</si>
  <si>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</si>
  <si>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</si>
  <si>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</si>
  <si>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</si>
  <si>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</si>
  <si>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</si>
  <si>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</si>
  <si>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</si>
  <si>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</si>
  <si>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</si>
  <si>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</si>
  <si>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</si>
  <si>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</si>
  <si>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</si>
  <si>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</si>
  <si>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</si>
  <si>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</si>
  <si>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</si>
  <si>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</si>
  <si>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</si>
  <si>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</si>
  <si>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</si>
  <si>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</si>
  <si>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</si>
  <si>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</si>
  <si>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</si>
  <si>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</si>
  <si>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</si>
  <si>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</si>
  <si>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</si>
  <si>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</si>
  <si>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</si>
  <si>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</si>
  <si>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</si>
  <si>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</si>
  <si>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</si>
  <si>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</si>
  <si>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</si>
  <si>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</si>
  <si>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</si>
  <si>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</si>
  <si>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</si>
  <si>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</si>
  <si>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</si>
  <si>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</si>
  <si>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</si>
  <si>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</si>
  <si>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</si>
  <si>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</si>
  <si>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</si>
  <si>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</si>
  <si>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</si>
  <si>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</si>
  <si>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</si>
  <si>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</si>
  <si>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</si>
  <si>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</si>
  <si>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</si>
  <si>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</si>
  <si>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</si>
  <si>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</si>
  <si>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</si>
  <si>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</si>
  <si>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</si>
  <si>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</si>
  <si>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</si>
  <si>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</si>
  <si>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</si>
  <si>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</si>
  <si>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</si>
  <si>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</si>
  <si>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</si>
  <si>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</si>
  <si>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</si>
  <si>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</si>
  <si>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</si>
  <si>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</si>
  <si>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</si>
  <si>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</si>
  <si>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</si>
  <si>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</si>
  <si>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</si>
  <si>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</si>
  <si>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</si>
  <si>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</si>
  <si>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</si>
  <si>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</si>
  <si>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</si>
  <si>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</si>
  <si>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</si>
  <si>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</si>
  <si>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</si>
  <si>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</si>
  <si>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</si>
  <si>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</si>
  <si>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</si>
  <si>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</si>
  <si>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</si>
  <si>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</si>
  <si>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</si>
  <si>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</si>
  <si>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</si>
  <si>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</si>
  <si>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</si>
  <si>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</si>
  <si>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</si>
  <si>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</si>
  <si>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</si>
  <si>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</si>
  <si>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</si>
  <si>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</si>
  <si>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</si>
  <si>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</si>
  <si>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</si>
  <si>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</si>
  <si>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</si>
  <si>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</si>
  <si>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</si>
  <si>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</si>
  <si>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</si>
  <si>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</si>
  <si>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</si>
  <si>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</si>
  <si>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</si>
  <si>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</si>
  <si>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</si>
  <si>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</si>
  <si>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</si>
  <si>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</si>
  <si>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</si>
  <si>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</si>
  <si>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</si>
  <si>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</si>
  <si>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</si>
  <si>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</si>
  <si>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</si>
  <si>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</si>
  <si>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</si>
  <si>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</si>
  <si>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</si>
  <si>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</si>
  <si>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</si>
  <si>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</si>
  <si>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</si>
  <si>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</si>
  <si>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</si>
  <si>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</si>
  <si>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</si>
  <si>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</si>
  <si>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</si>
  <si>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</si>
  <si>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</si>
  <si>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</si>
  <si>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</si>
  <si>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</si>
  <si>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</si>
  <si>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</si>
  <si>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</si>
  <si>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</si>
  <si>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</si>
  <si>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</si>
  <si>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</si>
  <si>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</si>
  <si>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</si>
  <si>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</si>
  <si>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</si>
  <si>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</si>
  <si>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</si>
  <si>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</si>
  <si>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</si>
  <si>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</si>
  <si>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</si>
  <si>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</si>
  <si>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</si>
  <si>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</si>
  <si>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</si>
  <si>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</si>
  <si>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</si>
  <si>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</si>
  <si>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</si>
  <si>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</si>
  <si>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</si>
  <si>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</si>
  <si>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</si>
  <si>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</si>
  <si>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</si>
  <si>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</si>
  <si>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</si>
  <si>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</si>
  <si>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</si>
  <si>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</si>
  <si>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</si>
  <si>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</si>
  <si>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</si>
  <si>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</si>
  <si>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</si>
  <si>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</si>
  <si>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</si>
  <si>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</si>
  <si>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</si>
  <si>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</si>
  <si>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</si>
  <si>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</si>
  <si>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</si>
  <si>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</si>
  <si>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</si>
  <si>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</si>
  <si>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</si>
  <si>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</si>
  <si>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</si>
  <si>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</si>
  <si>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</si>
  <si>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</si>
  <si>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</si>
  <si>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</si>
  <si>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</si>
  <si>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</si>
  <si>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</si>
  <si>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</si>
  <si>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</si>
  <si>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</si>
  <si>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</si>
  <si>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</si>
  <si>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</si>
  <si>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</si>
  <si>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</si>
  <si>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</si>
  <si>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</si>
  <si>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</si>
  <si>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</si>
  <si>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</si>
  <si>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</si>
  <si>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</si>
  <si>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</si>
  <si>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</si>
  <si>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</si>
  <si>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</si>
  <si>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</si>
  <si>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</si>
  <si>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</si>
  <si>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</si>
  <si>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</si>
  <si>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</si>
  <si>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</si>
  <si>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</si>
  <si>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</si>
  <si>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</si>
  <si>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</si>
  <si>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</si>
  <si>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</si>
  <si>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</si>
  <si>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</si>
  <si>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</si>
  <si>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</si>
  <si>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</si>
  <si>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</si>
  <si>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</si>
  <si>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</si>
  <si>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</si>
  <si>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</si>
  <si>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</si>
  <si>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</si>
  <si>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</si>
  <si>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</si>
  <si>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</si>
  <si>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</si>
  <si>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</si>
  <si>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</si>
  <si>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</si>
  <si>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</si>
  <si>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</si>
  <si>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</si>
  <si>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</si>
  <si>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</si>
  <si>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</si>
  <si>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</si>
  <si>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</si>
  <si>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</si>
  <si>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</si>
  <si>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</si>
  <si>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</si>
  <si>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</si>
  <si>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</si>
  <si>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</si>
  <si>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</si>
  <si>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</si>
  <si>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</si>
  <si>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</si>
  <si>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</si>
  <si>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</si>
  <si>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</si>
  <si>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</si>
  <si>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</si>
  <si>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</si>
  <si>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</si>
  <si>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</si>
  <si>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</si>
  <si>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</si>
  <si>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</si>
  <si>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</si>
  <si>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</si>
  <si>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</si>
  <si>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</si>
  <si>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</si>
  <si>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</si>
  <si>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</si>
  <si>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</si>
  <si>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</si>
  <si>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</si>
  <si>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</si>
  <si>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</si>
  <si>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</si>
  <si>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</si>
  <si>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</si>
  <si>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</si>
  <si>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</si>
  <si>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</si>
  <si>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</si>
  <si>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</si>
  <si>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</si>
  <si>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</si>
  <si>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</si>
  <si>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</si>
  <si>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</si>
  <si>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</si>
  <si>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</si>
  <si>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</si>
  <si>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</si>
  <si>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</si>
  <si>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</si>
  <si>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</si>
  <si>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</si>
  <si>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</si>
  <si>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</si>
  <si>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</si>
  <si>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</si>
  <si>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</si>
  <si>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</si>
  <si>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</si>
  <si>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</si>
  <si>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</si>
  <si>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</si>
  <si>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</si>
  <si>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</si>
  <si>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</si>
  <si>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</si>
  <si>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</si>
  <si>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</si>
  <si>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</si>
  <si>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</si>
  <si>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</si>
  <si>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</si>
  <si>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</si>
  <si>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</si>
  <si>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</si>
  <si>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</si>
  <si>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</si>
  <si>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</si>
  <si>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</si>
  <si>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</si>
  <si>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</si>
  <si>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</si>
  <si>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</si>
  <si>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</si>
  <si>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</si>
  <si>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</si>
  <si>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</si>
  <si>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</si>
  <si>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</si>
  <si>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</si>
  <si>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</si>
  <si>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</si>
  <si>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</si>
  <si>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</si>
  <si>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</si>
  <si>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</si>
  <si>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</si>
  <si>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</si>
  <si>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</si>
  <si>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</si>
  <si>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</si>
  <si>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</si>
  <si>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</si>
  <si>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</si>
  <si>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</si>
  <si>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</si>
  <si>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</si>
  <si>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</si>
  <si>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</si>
  <si>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</si>
  <si>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</si>
  <si>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</si>
  <si>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</si>
  <si>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</si>
  <si>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</si>
  <si>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</si>
  <si>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</si>
  <si>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</si>
  <si>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</si>
  <si>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</si>
  <si>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</si>
  <si>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</si>
  <si>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</si>
  <si>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</si>
  <si>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</si>
  <si>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</si>
  <si>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</si>
  <si>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</si>
  <si>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</si>
  <si>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</si>
  <si>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</si>
  <si>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</si>
  <si>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</si>
  <si>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</si>
  <si>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</si>
  <si>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</si>
  <si>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</si>
  <si>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</si>
  <si>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</si>
  <si>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</si>
  <si>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</si>
  <si>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</si>
  <si>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</si>
  <si>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</si>
  <si>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</si>
  <si>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</si>
  <si>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</si>
  <si>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</si>
  <si>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</si>
  <si>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</si>
  <si>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</si>
  <si>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</si>
  <si>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</si>
  <si>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</si>
  <si>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</si>
  <si>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</si>
  <si>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</si>
  <si>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</si>
  <si>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</si>
  <si>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</si>
  <si>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</si>
  <si>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</si>
  <si>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</si>
  <si>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</si>
  <si>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</si>
  <si>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</si>
  <si>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</si>
  <si>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</si>
  <si>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</si>
  <si>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</si>
  <si>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</si>
  <si>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</si>
  <si>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</si>
  <si>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</si>
  <si>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</si>
  <si>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</si>
  <si>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</si>
  <si>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</si>
  <si>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</si>
  <si>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</si>
  <si>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</si>
  <si>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</si>
  <si>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</si>
  <si>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</si>
  <si>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</si>
  <si>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</si>
  <si>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</si>
  <si>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</si>
  <si>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</si>
  <si>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</si>
  <si>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</si>
  <si>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</si>
  <si>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</si>
  <si>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</si>
  <si>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</si>
  <si>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</si>
  <si>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</si>
  <si>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</si>
  <si>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</si>
  <si>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</si>
  <si>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</si>
  <si>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</si>
  <si>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</si>
  <si>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</si>
  <si>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</si>
  <si>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</si>
  <si>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</si>
  <si>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</si>
  <si>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</si>
  <si>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</si>
  <si>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</si>
  <si>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</si>
  <si>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</si>
  <si>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</si>
  <si>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</si>
  <si>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</si>
  <si>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</si>
  <si>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</si>
  <si>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</si>
  <si>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</si>
  <si>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</si>
  <si>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</si>
  <si>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</si>
  <si>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</si>
  <si>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</si>
  <si>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</si>
  <si>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</si>
  <si>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</si>
  <si>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</si>
  <si>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</si>
  <si>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</si>
  <si>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</si>
  <si>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</si>
  <si>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</si>
  <si>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</si>
  <si>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</si>
  <si>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</si>
  <si>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</si>
  <si>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</si>
  <si>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</si>
  <si>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</si>
  <si>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</si>
  <si>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</si>
  <si>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</si>
  <si>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</si>
  <si>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</si>
  <si>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</si>
  <si>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</si>
  <si>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</si>
  <si>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</si>
  <si>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</si>
  <si>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</si>
  <si>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</si>
  <si>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</si>
  <si>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</si>
  <si>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</si>
  <si>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</si>
  <si>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</si>
  <si>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</si>
  <si>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</si>
  <si>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</si>
  <si>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</si>
  <si>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</si>
  <si>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</si>
  <si>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</si>
  <si>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</si>
  <si>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</si>
  <si>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</si>
  <si>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</si>
  <si>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</si>
  <si>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</si>
  <si>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</si>
  <si>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</si>
  <si>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</si>
  <si>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</si>
  <si>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</si>
  <si>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</si>
  <si>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</si>
  <si>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</si>
  <si>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</si>
  <si>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</si>
  <si>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</si>
  <si>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</si>
  <si>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</si>
  <si>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</si>
  <si>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</si>
  <si>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</si>
  <si>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</si>
  <si>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</si>
  <si>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</si>
  <si>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</si>
  <si>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</si>
  <si>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</si>
  <si>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</si>
  <si>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</si>
  <si>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</si>
  <si>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</si>
  <si>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</si>
  <si>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</si>
  <si>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</si>
  <si>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</si>
  <si>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</si>
  <si>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</si>
  <si>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</si>
  <si>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</si>
  <si>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</si>
  <si>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</si>
  <si>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</si>
  <si>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</si>
  <si>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</si>
  <si>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</si>
  <si>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</si>
  <si>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</si>
  <si>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</si>
  <si>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</si>
  <si>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</si>
  <si>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</si>
  <si>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</si>
  <si>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</si>
  <si>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</si>
  <si>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</si>
  <si>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</si>
  <si>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</si>
  <si>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</si>
  <si>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</si>
  <si>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</si>
  <si>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</si>
  <si>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</si>
  <si>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</si>
  <si>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</si>
  <si>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</si>
  <si>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</si>
  <si>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</si>
  <si>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</si>
  <si>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</si>
  <si>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</si>
  <si>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</si>
  <si>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</si>
  <si>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</si>
  <si>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</si>
  <si>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</si>
  <si>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</si>
  <si>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</si>
  <si>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</si>
  <si>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</si>
  <si>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</si>
  <si>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</si>
  <si>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</si>
  <si>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</si>
  <si>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</si>
  <si>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</si>
  <si>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</si>
  <si>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</si>
  <si>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</si>
  <si>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</si>
  <si>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</si>
  <si>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</si>
  <si>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</si>
  <si>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</si>
  <si>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</si>
  <si>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</si>
  <si>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</si>
  <si>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</si>
  <si>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</si>
  <si>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</si>
  <si>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</si>
  <si>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</si>
  <si>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</si>
  <si>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</si>
  <si>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</si>
  <si>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</si>
  <si>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</si>
  <si>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</si>
  <si>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</si>
  <si>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</si>
  <si>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</si>
  <si>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</si>
  <si>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</si>
  <si>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</si>
  <si>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</si>
  <si>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</si>
  <si>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</si>
  <si>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</si>
  <si>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</si>
  <si>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</si>
  <si>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</si>
  <si>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</si>
  <si>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</si>
  <si>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</si>
  <si>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</si>
  <si>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</si>
  <si>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</si>
  <si>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</si>
  <si>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</si>
  <si>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</si>
  <si>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</si>
  <si>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</si>
  <si>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</si>
  <si>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</si>
  <si>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</si>
  <si>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</si>
  <si>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</si>
  <si>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</si>
  <si>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</si>
  <si>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</si>
  <si>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5.1.1.1.2</t>
  </si>
  <si>
    <t>строительство воздушных линий 0,4 кВ</t>
  </si>
  <si>
    <t>5.1.1.1.2.1</t>
  </si>
  <si>
    <t>СИП-2 3х35+1х50</t>
  </si>
  <si>
    <t>5.1.1.1.2.2</t>
  </si>
  <si>
    <t>СИП-2 3х50+1х50</t>
  </si>
  <si>
    <t>5.1.1.1.2.3</t>
  </si>
  <si>
    <t>СИП-2 3х50+1х70</t>
  </si>
  <si>
    <t>5.1.1.1.3</t>
  </si>
  <si>
    <t>строительство воздушных линий 6/10 кВ</t>
  </si>
  <si>
    <t>5.1.1.1.3.1</t>
  </si>
  <si>
    <t>СИП-3 1х50</t>
  </si>
  <si>
    <t>5.1.1.2</t>
  </si>
  <si>
    <t>5.1.1.3</t>
  </si>
  <si>
    <t>5.1.1.4</t>
  </si>
  <si>
    <t>5.1.1.5</t>
  </si>
  <si>
    <t>5.1.2</t>
  </si>
  <si>
    <t>5.1.2.1</t>
  </si>
  <si>
    <t>5.1.2.1.1</t>
  </si>
  <si>
    <t>5.1.2.1.1.1</t>
  </si>
  <si>
    <t>5.1.2.2</t>
  </si>
  <si>
    <t>5.1.2.3</t>
  </si>
  <si>
    <t>5.1.2.4</t>
  </si>
  <si>
    <t>5.1.2.5</t>
  </si>
  <si>
    <t>5.2</t>
  </si>
  <si>
    <t>Область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</si>
  <si>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</si>
  <si>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</si>
  <si>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</si>
  <si>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</si>
  <si>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</si>
  <si>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</si>
  <si>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</si>
  <si>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</si>
  <si>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</si>
  <si>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</si>
  <si>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6.1.1.2</t>
  </si>
  <si>
    <t>6.1.1.2.1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</si>
  <si>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</si>
  <si>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</si>
  <si>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</si>
  <si>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6.1.1.3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</si>
  <si>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</si>
  <si>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</si>
  <si>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</si>
  <si>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 xml:space="preserve">строительство однотрансформаторных подстанций напряжением до 35кВ в расчете на 1кВт максимальной мощности 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</si>
  <si>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</si>
  <si>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</si>
  <si>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</si>
  <si>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</t>
  </si>
  <si>
    <t>6.1.2.1</t>
  </si>
  <si>
    <t>6.1.2.1.1</t>
  </si>
  <si>
    <t>6.1.2.1.2</t>
  </si>
  <si>
    <t>6.1.2.2</t>
  </si>
  <si>
    <t>6.1.2.2.1</t>
  </si>
  <si>
    <t>6.1.2.2.2</t>
  </si>
  <si>
    <t>6.1.2.3</t>
  </si>
  <si>
    <t>6.1.2.4</t>
  </si>
  <si>
    <t>6.1.2.4.1</t>
  </si>
  <si>
    <t>6.1.2.4.2</t>
  </si>
  <si>
    <t>6.1.2.5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</si>
  <si>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</si>
  <si>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</si>
  <si>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</si>
  <si>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</si>
  <si>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</si>
  <si>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</si>
  <si>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</si>
  <si>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</si>
  <si>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</si>
  <si>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6.2.1.4</t>
  </si>
  <si>
    <t>6.2.1.4.1</t>
  </si>
  <si>
    <t>513</t>
  </si>
  <si>
    <t>6.2.1.4.2</t>
  </si>
  <si>
    <t>6.2.1.5</t>
  </si>
  <si>
    <t>6.2.2</t>
  </si>
  <si>
    <t>6.2.2.1</t>
  </si>
  <si>
    <t>6.2.2.1.1</t>
  </si>
  <si>
    <t>6.2.2.1.2</t>
  </si>
  <si>
    <t>6.2.2.2</t>
  </si>
  <si>
    <t>6.2.2.2.1</t>
  </si>
  <si>
    <t>6.2.2.2.2</t>
  </si>
  <si>
    <t>6.2.2.3</t>
  </si>
  <si>
    <t>6.2.2.4</t>
  </si>
  <si>
    <t>6.2.2.4.1</t>
  </si>
  <si>
    <t>6.2.2.4.2</t>
  </si>
  <si>
    <t>6.2.2.5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</si>
  <si>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</si>
  <si>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</si>
  <si>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</si>
  <si>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</si>
  <si>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</si>
  <si>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</si>
  <si>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</si>
  <si>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</si>
  <si>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</si>
  <si>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</si>
  <si>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</si>
  <si>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</si>
  <si>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</si>
  <si>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</si>
  <si>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</si>
  <si>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</si>
  <si>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</si>
  <si>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</si>
  <si>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</si>
  <si>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</si>
  <si>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</si>
  <si>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</si>
  <si>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</si>
  <si>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</si>
  <si>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</si>
  <si>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</si>
  <si>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</si>
  <si>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</si>
  <si>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</si>
  <si>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</si>
  <si>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</si>
  <si>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</si>
  <si>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</si>
  <si>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</si>
  <si>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</si>
  <si>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</si>
  <si>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</si>
  <si>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</si>
  <si>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</si>
  <si>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</si>
  <si>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</si>
  <si>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</si>
  <si>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</si>
  <si>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</si>
  <si>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</si>
  <si>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</si>
  <si>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</si>
  <si>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</si>
  <si>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</si>
  <si>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</si>
  <si>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</si>
  <si>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</si>
  <si>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</si>
  <si>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</si>
  <si>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</si>
  <si>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</si>
  <si>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</si>
  <si>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</si>
  <si>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</si>
  <si>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</si>
  <si>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</si>
  <si>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</si>
  <si>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</si>
  <si>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</si>
  <si>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</si>
  <si>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</si>
  <si>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</si>
  <si>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</si>
  <si>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</si>
  <si>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</si>
  <si>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</si>
  <si>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</si>
  <si>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</si>
  <si>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</si>
  <si>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</si>
  <si>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</si>
  <si>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</si>
  <si>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</si>
  <si>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</si>
  <si>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</si>
  <si>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</si>
  <si>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</si>
  <si>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</si>
  <si>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</si>
  <si>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</si>
  <si>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</si>
  <si>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</si>
  <si>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</si>
  <si>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</si>
  <si>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</si>
  <si>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</si>
  <si>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</si>
  <si>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</si>
  <si>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</si>
  <si>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</si>
  <si>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</si>
  <si>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</si>
  <si>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</si>
  <si>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</si>
  <si>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</si>
  <si>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</si>
  <si>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</si>
  <si>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</si>
  <si>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</si>
  <si>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</si>
  <si>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</si>
  <si>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</si>
  <si>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</si>
  <si>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</si>
  <si>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</si>
  <si>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</si>
  <si>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</si>
  <si>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</si>
  <si>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</si>
  <si>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</si>
  <si>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</si>
  <si>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</si>
  <si>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</si>
  <si>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</si>
  <si>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</si>
  <si>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</si>
  <si>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</si>
  <si>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</si>
  <si>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</si>
  <si>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</si>
  <si>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</si>
  <si>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</si>
  <si>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</si>
  <si>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</si>
  <si>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</si>
  <si>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</si>
  <si>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</si>
  <si>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</si>
  <si>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</si>
  <si>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</si>
  <si>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</si>
  <si>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</si>
  <si>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</si>
  <si>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</si>
  <si>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</si>
  <si>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от 40 до 63  кВА включительно</t>
  </si>
  <si>
    <t>7.1.4.26</t>
  </si>
  <si>
    <t>Строительство  однотрансформаторной ТП киоскового типа  с трансформаторной мощностью от 63 до 100  кВА включительно</t>
  </si>
  <si>
    <t>7.1.4.27</t>
  </si>
  <si>
    <t>Строительство ТП киоскового типа  с трансформаторной мощностью от 100 до 160  кВА включительно</t>
  </si>
  <si>
    <t>7.1.4.28</t>
  </si>
  <si>
    <t>Строительство  однотрансформаторной ТП киоскового типа  с трансформаторной мощностью от 160 до 250  кВА включительно</t>
  </si>
  <si>
    <t>7.1.4.29</t>
  </si>
  <si>
    <t>Строительство однотрансформаторной  ТП киоскового типа  с трансформаторной мощностью от 250 до 400  кВА включительно</t>
  </si>
  <si>
    <t>7.1.4.30</t>
  </si>
  <si>
    <t>Строительство  ТП киоскового типа  с трансформаторной мощностью от 400 до 630  кВА включительно</t>
  </si>
  <si>
    <t>7.1.4.31</t>
  </si>
  <si>
    <t>1 трансформатор</t>
  </si>
  <si>
    <t>7.1.4.32</t>
  </si>
  <si>
    <t>2 трансформатора</t>
  </si>
  <si>
    <t>7.1.4.33</t>
  </si>
  <si>
    <t>Строительство  двухтрансформаторной ТП киоскового типа  с трансформаторной мощностью от 400 до 630  кВА</t>
  </si>
  <si>
    <t>7.1.5</t>
  </si>
  <si>
    <t>ПС 110 кВ</t>
  </si>
  <si>
    <t>7.2</t>
  </si>
  <si>
    <t>7.2.1</t>
  </si>
  <si>
    <t>7.2.1.1</t>
  </si>
  <si>
    <t>Опоры деверянные, 1 цепь</t>
  </si>
  <si>
    <t>7.2.1.1.1</t>
  </si>
  <si>
    <t>7.2.1.1.2</t>
  </si>
  <si>
    <t>7.2.1.1.3</t>
  </si>
  <si>
    <t xml:space="preserve">Опоры железобетонные, 1 цепь </t>
  </si>
  <si>
    <t>7.2.1.1.4</t>
  </si>
  <si>
    <t>7.2.1.1.5</t>
  </si>
  <si>
    <t>7.2.1.1.6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</si>
  <si>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</si>
  <si>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</si>
  <si>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</si>
  <si>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</si>
  <si>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</si>
  <si>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</si>
  <si>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</si>
  <si>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</si>
  <si>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</si>
  <si>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7.2.1.2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</si>
  <si>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</si>
  <si>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</si>
  <si>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</si>
  <si>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</si>
  <si>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</si>
  <si>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</si>
  <si>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</si>
  <si>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</si>
  <si>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</si>
  <si>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</si>
  <si>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</si>
  <si>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</si>
  <si>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</si>
  <si>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</si>
  <si>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</si>
  <si>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</si>
  <si>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</si>
  <si>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</si>
  <si>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Способ прокладки-траншеи</t>
  </si>
  <si>
    <t>7.2.2.1.1</t>
  </si>
  <si>
    <t>Строительство кабельных линий (4х16-4х50)</t>
  </si>
  <si>
    <t>7.2.2.1.2</t>
  </si>
  <si>
    <t>Изоляция платмассовая</t>
  </si>
  <si>
    <t>7.2.2.1.3</t>
  </si>
  <si>
    <t>Изоляция бумажная</t>
  </si>
  <si>
    <t>7.2.2.1.4</t>
  </si>
  <si>
    <t>Строительство кабельных линий (два кабеля в траншее) (4х16-4х50) изоляция пластик</t>
  </si>
  <si>
    <t>7.2.2.1.5</t>
  </si>
  <si>
    <t>Строительство кабельных линий (4х70)изоляция пластик</t>
  </si>
  <si>
    <t>7.2.2.1.6</t>
  </si>
  <si>
    <t>Строительство кабельных линий (два кабеля в траншее) (4х70)изоляция пластик</t>
  </si>
  <si>
    <t>7.2.2.1.7</t>
  </si>
  <si>
    <t>Строительство кабельных линий (4х95)</t>
  </si>
  <si>
    <t>7.2.2.1.8</t>
  </si>
  <si>
    <t>Строительство кабельных линий (два кабеля в траншее) (4х95)изоляция пластик</t>
  </si>
  <si>
    <t>7.2.2.1.9</t>
  </si>
  <si>
    <t>7.2.2.1.10</t>
  </si>
  <si>
    <t>Строительство кабельных линий (два кабеля в траншее) (4х120)изоляция пластик</t>
  </si>
  <si>
    <t>7.2.2.1.11</t>
  </si>
  <si>
    <t>Строительство кабельных линий (4х150)</t>
  </si>
  <si>
    <t>7.2.2.1.12</t>
  </si>
  <si>
    <t>Строительство кабельных линий (два кабеля в траншее) (4х185)изоляция пластик</t>
  </si>
  <si>
    <t>7.2.2.1.13</t>
  </si>
  <si>
    <t>Строительство кабельных линий (4х16-4х50) изоляция бумажная</t>
  </si>
  <si>
    <t>7.2.2.1.14</t>
  </si>
  <si>
    <t>7.2.2.1.15</t>
  </si>
  <si>
    <t>7.2.2.1.16</t>
  </si>
  <si>
    <t>7.2.2.1.17</t>
  </si>
  <si>
    <t>7.2.2.1.18</t>
  </si>
  <si>
    <t>7.2.2.1.19</t>
  </si>
  <si>
    <t>7.2.2.1.20</t>
  </si>
  <si>
    <t>7.2.2.1.21</t>
  </si>
  <si>
    <t>Территория сельской местности, изоляция пластик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</si>
  <si>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</si>
  <si>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</si>
  <si>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</si>
  <si>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</si>
  <si>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</si>
  <si>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</si>
  <si>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</si>
  <si>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</si>
  <si>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>Строительство кабельных линий сечением провода от 100 до 200 кв. мм включительно, 1 кабель по трассе :</t>
  </si>
  <si>
    <t>7.2.2.2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</si>
  <si>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</si>
  <si>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</si>
  <si>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</si>
  <si>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7.2.2.2.2</t>
  </si>
  <si>
    <t>7.2.2.2.3</t>
  </si>
  <si>
    <t>7.2.2.2.4</t>
  </si>
  <si>
    <t>Строительство кабельных линий сечением провода от 100 до 200 кв. мм включительно:</t>
  </si>
  <si>
    <t>7.2.2.2.5</t>
  </si>
  <si>
    <t>7.2.2.2.6</t>
  </si>
  <si>
    <t>Способ прокладки-ГНБ, изоляция пластмассовая</t>
  </si>
  <si>
    <t>Строительство кабельных линий (3х70/35-10)</t>
  </si>
  <si>
    <t>Строительство кабельных линий (3х95/35-10)</t>
  </si>
  <si>
    <t>7.2.2.2.7</t>
  </si>
  <si>
    <t>Строительство кабельных линий (3х120/35-10)</t>
  </si>
  <si>
    <t>7.2.2.2.8</t>
  </si>
  <si>
    <t>Строительство кабельных линий (3х150/35-10)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</si>
  <si>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</si>
  <si>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</si>
  <si>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</si>
  <si>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</si>
  <si>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</si>
  <si>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7.2.3</t>
  </si>
  <si>
    <t>7.2.4</t>
  </si>
  <si>
    <t>7.2.4.1</t>
  </si>
  <si>
    <t>Строительство мачтовой (столбовой) КТП с трансформатором 25/10/0,4</t>
  </si>
  <si>
    <t>7.2.4.2</t>
  </si>
  <si>
    <t>Строительство мачтовой (столбовой) КТП с трансформатором 40/10/0,4</t>
  </si>
  <si>
    <t>7.2.4.3</t>
  </si>
  <si>
    <t>Строительство мачтовой (столбовой) КТП с трансформатором 63/10/0,4</t>
  </si>
  <si>
    <t>7.2.4.4</t>
  </si>
  <si>
    <t>Строительство мачтовой (столбовой) КТП с трансформатором 100/10/0,4</t>
  </si>
  <si>
    <t>7.2.4.5</t>
  </si>
  <si>
    <t>Строительство КТП (к) 100 кВА</t>
  </si>
  <si>
    <t>7.2.4.6</t>
  </si>
  <si>
    <t>Строительство КТП (к) 160 кВА</t>
  </si>
  <si>
    <t>7.2.4.7</t>
  </si>
  <si>
    <t>Строительство КТП (к) 250 кВА</t>
  </si>
  <si>
    <t>7.2.4.8</t>
  </si>
  <si>
    <t>Строительство КТП (к) 400 кВА</t>
  </si>
  <si>
    <t>7.2.4.9</t>
  </si>
  <si>
    <t>Строительство КТП (к) 630 кВА</t>
  </si>
  <si>
    <t>7.2.4.10</t>
  </si>
  <si>
    <t>Строительство 2КТП 250 кВА</t>
  </si>
  <si>
    <t>7.2.4.11</t>
  </si>
  <si>
    <t>Киоскового типа</t>
  </si>
  <si>
    <t>7.2.4.12</t>
  </si>
  <si>
    <t>Блочного типа</t>
  </si>
  <si>
    <t>7.2.4.13</t>
  </si>
  <si>
    <t>Строительство однотрансформаторной мачтовой (столбовой) ТП с трансформаторной мощностью 25 кВА включительно</t>
  </si>
  <si>
    <t>7.2.4.14</t>
  </si>
  <si>
    <t>Строительство  однотрансформаторной мачтовой (столбовой) ТП с трансформаторной мощностью от 25  до 40  кВА включительно</t>
  </si>
  <si>
    <t>7.2.4.15</t>
  </si>
  <si>
    <t>7.2.4.16</t>
  </si>
  <si>
    <t>7.2.4.17</t>
  </si>
  <si>
    <t>7.2.4.18</t>
  </si>
  <si>
    <t>Строительство ТП киоскового типа  с трансформаторной мощностью от 100 до 160  кВА</t>
  </si>
  <si>
    <t>7.2.4.19</t>
  </si>
  <si>
    <t>Строительство  однотрансформаторной ТП киоскового типа  с трансформаторной мощностью от 160 до 250  кВА</t>
  </si>
  <si>
    <t>7.2.4.20</t>
  </si>
  <si>
    <t>Строительство однотрансформаторной  ТП киоскового типа  с трансформаторной мощностью от 250 до 400  кВА</t>
  </si>
  <si>
    <t>7.2.4.21</t>
  </si>
  <si>
    <t>Строительство  ТП киоскового типа  с трансформаторной мощностью от 400 до 630  кВА</t>
  </si>
  <si>
    <t>7.2.4.22</t>
  </si>
  <si>
    <t>7.2.4.23</t>
  </si>
  <si>
    <t>7.2.4.24</t>
  </si>
  <si>
    <t>7.2.4.25</t>
  </si>
  <si>
    <t>7.2.4.26</t>
  </si>
  <si>
    <t>7.2.4.27</t>
  </si>
  <si>
    <t>Строительство  двухтрансформаторной ТП блочного типа  с трансформаторной мощностью от 630 до 1000  кВА включительно</t>
  </si>
  <si>
    <t>7.2.5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</si>
</sst>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0"/>
    <numFmt numFmtId="165" formatCode="#,##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9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6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2" fontId="3" fillId="0" borderId="0" xfId="1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0" xfId="2" applyFill="1"/>
    <xf numFmtId="0" fontId="2" fillId="0" borderId="0" xfId="2"/>
    <xf numFmtId="0" fontId="3" fillId="0" borderId="0" xfId="2" applyFont="1" applyFill="1"/>
    <xf numFmtId="49" fontId="5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/>
    <xf numFmtId="2" fontId="3" fillId="0" borderId="0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top"/>
    </xf>
    <xf numFmtId="0" fontId="3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/>
    </xf>
  </cellXfs>
  <cellStyles count="239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 2 2 5" xfId="41"/>
    <cellStyle name="Обычный 10 2 2 5 2" xfId="42"/>
    <cellStyle name="Обычный 10 2 2 5 3" xfId="43"/>
    <cellStyle name="Обычный 12 2" xfId="44"/>
    <cellStyle name="Обычный 2" xfId="45"/>
    <cellStyle name="Обычный 2 26 2" xfId="46"/>
    <cellStyle name="Обычный 229" xfId="47"/>
    <cellStyle name="Обычный 229 2" xfId="48"/>
    <cellStyle name="Обычный 229 3" xfId="49"/>
    <cellStyle name="Обычный 3" xfId="2"/>
    <cellStyle name="Обычный 3 2" xfId="50"/>
    <cellStyle name="Обычный 3 2 2 2" xfId="51"/>
    <cellStyle name="Обычный 3 21" xfId="52"/>
    <cellStyle name="Обычный 4" xfId="53"/>
    <cellStyle name="Обычный 4 2" xfId="54"/>
    <cellStyle name="Обычный 5" xfId="55"/>
    <cellStyle name="Обычный 6" xfId="56"/>
    <cellStyle name="Обычный 6 2" xfId="57"/>
    <cellStyle name="Обычный 6 2 2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3" xfId="63"/>
    <cellStyle name="Обычный 6 2 2 2 2 3" xfId="64"/>
    <cellStyle name="Обычный 6 2 2 2 2 4" xfId="65"/>
    <cellStyle name="Обычный 6 2 2 2 3" xfId="66"/>
    <cellStyle name="Обычный 6 2 2 2 3 2" xfId="67"/>
    <cellStyle name="Обычный 6 2 2 2 3 3" xfId="68"/>
    <cellStyle name="Обычный 6 2 2 2 4" xfId="69"/>
    <cellStyle name="Обычный 6 2 2 2 5" xfId="70"/>
    <cellStyle name="Обычный 6 2 2 3" xfId="71"/>
    <cellStyle name="Обычный 6 2 2 3 2" xfId="72"/>
    <cellStyle name="Обычный 6 2 2 3 2 2" xfId="73"/>
    <cellStyle name="Обычный 6 2 2 3 2 3" xfId="74"/>
    <cellStyle name="Обычный 6 2 2 3 3" xfId="75"/>
    <cellStyle name="Обычный 6 2 2 3 4" xfId="76"/>
    <cellStyle name="Обычный 6 2 2 4" xfId="77"/>
    <cellStyle name="Обычный 6 2 2 4 2" xfId="78"/>
    <cellStyle name="Обычный 6 2 2 4 2 2" xfId="79"/>
    <cellStyle name="Обычный 6 2 2 4 2 3" xfId="80"/>
    <cellStyle name="Обычный 6 2 2 4 3" xfId="81"/>
    <cellStyle name="Обычный 6 2 2 4 4" xfId="82"/>
    <cellStyle name="Обычный 6 2 2 5" xfId="83"/>
    <cellStyle name="Обычный 6 2 2 5 2" xfId="84"/>
    <cellStyle name="Обычный 6 2 2 5 3" xfId="85"/>
    <cellStyle name="Обычный 6 2 2 6" xfId="86"/>
    <cellStyle name="Обычный 6 2 2 7" xfId="87"/>
    <cellStyle name="Обычный 6 2 2 8" xfId="88"/>
    <cellStyle name="Обычный 6 2 3" xfId="89"/>
    <cellStyle name="Обычный 6 2 3 2" xfId="90"/>
    <cellStyle name="Обычный 6 2 3 2 2" xfId="91"/>
    <cellStyle name="Обычный 6 2 3 2 2 2" xfId="92"/>
    <cellStyle name="Обычный 6 2 3 2 2 2 2" xfId="93"/>
    <cellStyle name="Обычный 6 2 3 2 2 2 3" xfId="94"/>
    <cellStyle name="Обычный 6 2 3 2 2 3" xfId="95"/>
    <cellStyle name="Обычный 6 2 3 2 2 4" xfId="96"/>
    <cellStyle name="Обычный 6 2 3 2 3" xfId="97"/>
    <cellStyle name="Обычный 6 2 3 2 3 2" xfId="98"/>
    <cellStyle name="Обычный 6 2 3 2 3 3" xfId="99"/>
    <cellStyle name="Обычный 6 2 3 2 4" xfId="100"/>
    <cellStyle name="Обычный 6 2 3 2 5" xfId="101"/>
    <cellStyle name="Обычный 6 2 3 3" xfId="102"/>
    <cellStyle name="Обычный 6 2 3 3 2" xfId="103"/>
    <cellStyle name="Обычный 6 2 3 3 2 2" xfId="104"/>
    <cellStyle name="Обычный 6 2 3 3 2 3" xfId="105"/>
    <cellStyle name="Обычный 6 2 3 3 3" xfId="106"/>
    <cellStyle name="Обычный 6 2 3 3 4" xfId="107"/>
    <cellStyle name="Обычный 6 2 3 4" xfId="108"/>
    <cellStyle name="Обычный 6 2 3 4 2" xfId="109"/>
    <cellStyle name="Обычный 6 2 3 4 2 2" xfId="110"/>
    <cellStyle name="Обычный 6 2 3 4 2 3" xfId="111"/>
    <cellStyle name="Обычный 6 2 3 4 3" xfId="112"/>
    <cellStyle name="Обычный 6 2 3 4 4" xfId="113"/>
    <cellStyle name="Обычный 6 2 3 5" xfId="114"/>
    <cellStyle name="Обычный 6 2 3 5 2" xfId="115"/>
    <cellStyle name="Обычный 6 2 3 5 3" xfId="116"/>
    <cellStyle name="Обычный 6 2 3 6" xfId="117"/>
    <cellStyle name="Обычный 6 2 3 7" xfId="118"/>
    <cellStyle name="Обычный 6 2 3 8" xfId="119"/>
    <cellStyle name="Обычный 6 2 4" xfId="120"/>
    <cellStyle name="Обычный 6 2 4 2" xfId="121"/>
    <cellStyle name="Обычный 6 2 4 2 2" xfId="122"/>
    <cellStyle name="Обычный 6 2 4 2 3" xfId="123"/>
    <cellStyle name="Обычный 6 2 4 3" xfId="124"/>
    <cellStyle name="Обычный 6 2 4 4" xfId="125"/>
    <cellStyle name="Обычный 6 2 5" xfId="126"/>
    <cellStyle name="Обычный 6 2 5 2" xfId="127"/>
    <cellStyle name="Обычный 6 2 5 2 2" xfId="128"/>
    <cellStyle name="Обычный 6 2 5 2 3" xfId="129"/>
    <cellStyle name="Обычный 6 2 5 3" xfId="130"/>
    <cellStyle name="Обычный 6 2 5 4" xfId="131"/>
    <cellStyle name="Обычный 6 2 6" xfId="132"/>
    <cellStyle name="Обычный 6 2 6 2" xfId="133"/>
    <cellStyle name="Обычный 6 2 6 3" xfId="134"/>
    <cellStyle name="Обычный 6 2 7" xfId="135"/>
    <cellStyle name="Обычный 6 2 8" xfId="136"/>
    <cellStyle name="Обычный 6 2 9" xfId="137"/>
    <cellStyle name="Обычный 6 3" xfId="138"/>
    <cellStyle name="Обычный 6 3 2" xfId="139"/>
    <cellStyle name="Обычный 6 3 2 2" xfId="140"/>
    <cellStyle name="Обычный 6 3 2 3" xfId="141"/>
    <cellStyle name="Обычный 6 3 3" xfId="142"/>
    <cellStyle name="Обычный 6 3 4" xfId="143"/>
    <cellStyle name="Обычный 6 4" xfId="144"/>
    <cellStyle name="Обычный 6 4 2" xfId="145"/>
    <cellStyle name="Обычный 6 4 2 2" xfId="146"/>
    <cellStyle name="Обычный 6 4 2 3" xfId="147"/>
    <cellStyle name="Обычный 6 4 3" xfId="148"/>
    <cellStyle name="Обычный 6 4 4" xfId="149"/>
    <cellStyle name="Обычный 6 5" xfId="150"/>
    <cellStyle name="Обычный 6 5 2" xfId="151"/>
    <cellStyle name="Обычный 6 5 3" xfId="152"/>
    <cellStyle name="Обычный 6 6" xfId="153"/>
    <cellStyle name="Обычный 6 7" xfId="154"/>
    <cellStyle name="Обычный 6 8" xfId="155"/>
    <cellStyle name="Обычный 7" xfId="3"/>
    <cellStyle name="Обычный 7 2" xfId="156"/>
    <cellStyle name="Обычный 7 2 2" xfId="157"/>
    <cellStyle name="Обычный 7 2 2 2" xfId="158"/>
    <cellStyle name="Обычный 7 2 2 2 2" xfId="159"/>
    <cellStyle name="Обычный 7 2 2 2 3" xfId="160"/>
    <cellStyle name="Обычный 7 2 2 3" xfId="161"/>
    <cellStyle name="Обычный 7 2 2 4" xfId="162"/>
    <cellStyle name="Обычный 7 2 3" xfId="163"/>
    <cellStyle name="Обычный 7 2 3 2" xfId="164"/>
    <cellStyle name="Обычный 7 2 3 2 2" xfId="165"/>
    <cellStyle name="Обычный 7 2 3 2 3" xfId="166"/>
    <cellStyle name="Обычный 7 2 3 3" xfId="167"/>
    <cellStyle name="Обычный 7 2 3 4" xfId="168"/>
    <cellStyle name="Обычный 7 2 4" xfId="169"/>
    <cellStyle name="Обычный 7 2 4 2" xfId="170"/>
    <cellStyle name="Обычный 7 2 4 3" xfId="171"/>
    <cellStyle name="Обычный 7 2 5" xfId="172"/>
    <cellStyle name="Обычный 7 2 6" xfId="173"/>
    <cellStyle name="Обычный 7 2 7" xfId="174"/>
    <cellStyle name="Обычный 8" xfId="175"/>
    <cellStyle name="Обычный 9" xfId="176"/>
    <cellStyle name="Обычный 9 2" xfId="177"/>
    <cellStyle name="Обычный 9 2 2" xfId="178"/>
    <cellStyle name="Обычный 9 2 2 2" xfId="179"/>
    <cellStyle name="Обычный 9 2 2 3" xfId="180"/>
    <cellStyle name="Обычный 9 2 2 4" xfId="181"/>
    <cellStyle name="Обычный 9 2 3" xfId="182"/>
    <cellStyle name="Обычный 9 2 4" xfId="183"/>
    <cellStyle name="Обычный 9 3" xfId="184"/>
    <cellStyle name="Обычный 9 3 2" xfId="185"/>
    <cellStyle name="Обычный 9 3 3" xfId="186"/>
    <cellStyle name="Обычный 9 3 4" xfId="187"/>
    <cellStyle name="Обычный 9 4" xfId="188"/>
    <cellStyle name="Обычный 9 5" xfId="189"/>
    <cellStyle name="Плохой 2" xfId="190"/>
    <cellStyle name="Пояснение 2" xfId="191"/>
    <cellStyle name="Примечание 2" xfId="192"/>
    <cellStyle name="Процентный 2" xfId="193"/>
    <cellStyle name="Процентный 3" xfId="194"/>
    <cellStyle name="Связанная ячейка 2" xfId="195"/>
    <cellStyle name="Стиль 1" xfId="196"/>
    <cellStyle name="Текст предупреждения 2" xfId="197"/>
    <cellStyle name="Финансовый" xfId="1" builtinId="3"/>
    <cellStyle name="Финансовый 2" xfId="198"/>
    <cellStyle name="Финансовый 2 2" xfId="199"/>
    <cellStyle name="Финансовый 2 2 2" xfId="200"/>
    <cellStyle name="Финансовый 2 2 2 2" xfId="201"/>
    <cellStyle name="Финансовый 2 2 2 2 2" xfId="202"/>
    <cellStyle name="Финансовый 2 2 2 3" xfId="203"/>
    <cellStyle name="Финансовый 2 2 3" xfId="204"/>
    <cellStyle name="Финансовый 2 2 4" xfId="205"/>
    <cellStyle name="Финансовый 2 3" xfId="206"/>
    <cellStyle name="Финансовый 2 3 2" xfId="207"/>
    <cellStyle name="Финансовый 2 3 2 2" xfId="208"/>
    <cellStyle name="Финансовый 2 3 2 3" xfId="209"/>
    <cellStyle name="Финансовый 2 3 3" xfId="210"/>
    <cellStyle name="Финансовый 2 3 4" xfId="211"/>
    <cellStyle name="Финансовый 2 4" xfId="212"/>
    <cellStyle name="Финансовый 2 4 2" xfId="213"/>
    <cellStyle name="Финансовый 2 4 3" xfId="214"/>
    <cellStyle name="Финансовый 2 5" xfId="215"/>
    <cellStyle name="Финансовый 2 6" xfId="216"/>
    <cellStyle name="Финансовый 2 7" xfId="217"/>
    <cellStyle name="Финансовый 3" xfId="218"/>
    <cellStyle name="Финансовый 3 2" xfId="219"/>
    <cellStyle name="Финансовый 3 2 2" xfId="220"/>
    <cellStyle name="Финансовый 3 2 2 2" xfId="221"/>
    <cellStyle name="Финансовый 3 2 2 3" xfId="222"/>
    <cellStyle name="Финансовый 3 2 3" xfId="223"/>
    <cellStyle name="Финансовый 3 2 4" xfId="224"/>
    <cellStyle name="Финансовый 3 3" xfId="225"/>
    <cellStyle name="Финансовый 3 3 2" xfId="226"/>
    <cellStyle name="Финансовый 3 3 2 2" xfId="227"/>
    <cellStyle name="Финансовый 3 3 2 3" xfId="228"/>
    <cellStyle name="Финансовый 3 3 3" xfId="229"/>
    <cellStyle name="Финансовый 3 3 4" xfId="230"/>
    <cellStyle name="Финансовый 3 4" xfId="231"/>
    <cellStyle name="Финансовый 3 4 2" xfId="232"/>
    <cellStyle name="Финансовый 3 4 3" xfId="233"/>
    <cellStyle name="Финансовый 3 5" xfId="234"/>
    <cellStyle name="Финансовый 3 6" xfId="235"/>
    <cellStyle name="Финансовый 3 7" xfId="236"/>
    <cellStyle name="Финансовый 4" xfId="237"/>
    <cellStyle name="Финансовый 5" xfId="4"/>
    <cellStyle name="Хороший 2" xfId="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I1595"/>
  <sheetViews>
    <sheetView tabSelected="1" zoomScale="60" zoomScaleNormal="60" zoomScaleSheetLayoutView="100" workbookViewId="0">
      <selection activeCell="A15" sqref="A15"/>
    </sheetView>
  </sheetViews>
  <sheetFormatPr defaultRowHeight="15.75" x14ac:dyDescent="0.25"/>
  <cols>
    <col min="1" max="1" width="15.42578125" style="7" customWidth="1"/>
    <col min="2" max="2" width="45.28515625" style="7" customWidth="1"/>
    <col min="3" max="5" width="11" style="7" customWidth="1"/>
    <col min="6" max="6" width="26.140625" style="7" customWidth="1"/>
    <col min="7" max="7" width="22.42578125" style="7" customWidth="1"/>
    <col min="8" max="8" width="13.85546875" style="7" customWidth="1"/>
    <col min="9" max="9" width="20" style="7" customWidth="1"/>
    <col min="10" max="10" width="9.140625" customWidth="1"/>
    <col min="36" max="221" width="9.140625" style="8"/>
    <col min="222" max="222" width="4.42578125" style="8" bestFit="1" customWidth="1"/>
    <col min="223" max="223" width="18.28515625" style="8" bestFit="1" customWidth="1"/>
    <col min="224" max="224" width="19" style="8" bestFit="1" customWidth="1"/>
    <col min="225" max="225" width="15.42578125" style="8" bestFit="1" customWidth="1"/>
    <col min="226" max="227" width="12.42578125" style="8" bestFit="1" customWidth="1"/>
    <col min="228" max="228" width="7.140625" style="8" bestFit="1" customWidth="1"/>
    <col min="229" max="229" width="10.140625" style="8" bestFit="1" customWidth="1"/>
    <col min="230" max="230" width="15.85546875" style="8" bestFit="1" customWidth="1"/>
    <col min="231" max="231" width="15.140625" style="8" bestFit="1" customWidth="1"/>
    <col min="232" max="232" width="18.28515625" style="8" bestFit="1" customWidth="1"/>
    <col min="233" max="233" width="13.28515625" style="8" bestFit="1" customWidth="1"/>
    <col min="234" max="234" width="19.28515625" style="8" customWidth="1"/>
    <col min="235" max="235" width="15.140625" style="8" customWidth="1"/>
    <col min="236" max="236" width="21" style="8" bestFit="1" customWidth="1"/>
    <col min="237" max="237" width="17.140625" style="8" bestFit="1" customWidth="1"/>
    <col min="238" max="238" width="16.85546875" style="8" bestFit="1" customWidth="1"/>
    <col min="239" max="239" width="16.7109375" style="8" bestFit="1" customWidth="1"/>
    <col min="240" max="240" width="15.7109375" style="8" bestFit="1" customWidth="1"/>
    <col min="241" max="241" width="16.28515625" style="8" bestFit="1" customWidth="1"/>
    <col min="242" max="242" width="17.28515625" style="8" customWidth="1"/>
    <col min="243" max="243" width="23.42578125" style="8" bestFit="1" customWidth="1"/>
    <col min="244" max="244" width="31.85546875" style="8" bestFit="1" customWidth="1"/>
    <col min="245" max="245" width="7.85546875" style="8" bestFit="1" customWidth="1"/>
    <col min="246" max="246" width="5.7109375" style="8" bestFit="1" customWidth="1"/>
    <col min="247" max="247" width="9.140625" style="8" bestFit="1" customWidth="1"/>
    <col min="248" max="248" width="13.5703125" style="8" bestFit="1" customWidth="1"/>
    <col min="249" max="477" width="9.140625" style="8"/>
    <col min="478" max="478" width="4.42578125" style="8" bestFit="1" customWidth="1"/>
    <col min="479" max="479" width="18.28515625" style="8" bestFit="1" customWidth="1"/>
    <col min="480" max="480" width="19" style="8" bestFit="1" customWidth="1"/>
    <col min="481" max="481" width="15.42578125" style="8" bestFit="1" customWidth="1"/>
    <col min="482" max="483" width="12.42578125" style="8" bestFit="1" customWidth="1"/>
    <col min="484" max="484" width="7.140625" style="8" bestFit="1" customWidth="1"/>
    <col min="485" max="485" width="10.140625" style="8" bestFit="1" customWidth="1"/>
    <col min="486" max="486" width="15.85546875" style="8" bestFit="1" customWidth="1"/>
    <col min="487" max="487" width="15.140625" style="8" bestFit="1" customWidth="1"/>
    <col min="488" max="488" width="18.28515625" style="8" bestFit="1" customWidth="1"/>
    <col min="489" max="489" width="13.28515625" style="8" bestFit="1" customWidth="1"/>
    <col min="490" max="490" width="19.28515625" style="8" customWidth="1"/>
    <col min="491" max="491" width="15.140625" style="8" customWidth="1"/>
    <col min="492" max="492" width="21" style="8" bestFit="1" customWidth="1"/>
    <col min="493" max="493" width="17.140625" style="8" bestFit="1" customWidth="1"/>
    <col min="494" max="494" width="16.85546875" style="8" bestFit="1" customWidth="1"/>
    <col min="495" max="495" width="16.7109375" style="8" bestFit="1" customWidth="1"/>
    <col min="496" max="496" width="15.7109375" style="8" bestFit="1" customWidth="1"/>
    <col min="497" max="497" width="16.28515625" style="8" bestFit="1" customWidth="1"/>
    <col min="498" max="498" width="17.28515625" style="8" customWidth="1"/>
    <col min="499" max="499" width="23.42578125" style="8" bestFit="1" customWidth="1"/>
    <col min="500" max="500" width="31.85546875" style="8" bestFit="1" customWidth="1"/>
    <col min="501" max="501" width="7.85546875" style="8" bestFit="1" customWidth="1"/>
    <col min="502" max="502" width="5.7109375" style="8" bestFit="1" customWidth="1"/>
    <col min="503" max="503" width="9.140625" style="8" bestFit="1" customWidth="1"/>
    <col min="504" max="504" width="13.5703125" style="8" bestFit="1" customWidth="1"/>
    <col min="505" max="733" width="9.140625" style="8"/>
    <col min="734" max="734" width="4.42578125" style="8" bestFit="1" customWidth="1"/>
    <col min="735" max="735" width="18.28515625" style="8" bestFit="1" customWidth="1"/>
    <col min="736" max="736" width="19" style="8" bestFit="1" customWidth="1"/>
    <col min="737" max="737" width="15.42578125" style="8" bestFit="1" customWidth="1"/>
    <col min="738" max="739" width="12.42578125" style="8" bestFit="1" customWidth="1"/>
    <col min="740" max="740" width="7.140625" style="8" bestFit="1" customWidth="1"/>
    <col min="741" max="741" width="10.140625" style="8" bestFit="1" customWidth="1"/>
    <col min="742" max="742" width="15.85546875" style="8" bestFit="1" customWidth="1"/>
    <col min="743" max="743" width="15.140625" style="8" bestFit="1" customWidth="1"/>
    <col min="744" max="744" width="18.28515625" style="8" bestFit="1" customWidth="1"/>
    <col min="745" max="745" width="13.28515625" style="8" bestFit="1" customWidth="1"/>
    <col min="746" max="746" width="19.28515625" style="8" customWidth="1"/>
    <col min="747" max="747" width="15.140625" style="8" customWidth="1"/>
    <col min="748" max="748" width="21" style="8" bestFit="1" customWidth="1"/>
    <col min="749" max="749" width="17.140625" style="8" bestFit="1" customWidth="1"/>
    <col min="750" max="750" width="16.85546875" style="8" bestFit="1" customWidth="1"/>
    <col min="751" max="751" width="16.7109375" style="8" bestFit="1" customWidth="1"/>
    <col min="752" max="752" width="15.7109375" style="8" bestFit="1" customWidth="1"/>
    <col min="753" max="753" width="16.28515625" style="8" bestFit="1" customWidth="1"/>
    <col min="754" max="754" width="17.28515625" style="8" customWidth="1"/>
    <col min="755" max="755" width="23.42578125" style="8" bestFit="1" customWidth="1"/>
    <col min="756" max="756" width="31.85546875" style="8" bestFit="1" customWidth="1"/>
    <col min="757" max="757" width="7.85546875" style="8" bestFit="1" customWidth="1"/>
    <col min="758" max="758" width="5.7109375" style="8" bestFit="1" customWidth="1"/>
    <col min="759" max="759" width="9.140625" style="8" bestFit="1" customWidth="1"/>
    <col min="760" max="760" width="13.5703125" style="8" bestFit="1" customWidth="1"/>
    <col min="761" max="989" width="9.140625" style="8"/>
    <col min="990" max="990" width="4.42578125" style="8" bestFit="1" customWidth="1"/>
    <col min="991" max="991" width="18.28515625" style="8" bestFit="1" customWidth="1"/>
    <col min="992" max="992" width="19" style="8" bestFit="1" customWidth="1"/>
    <col min="993" max="993" width="15.42578125" style="8" bestFit="1" customWidth="1"/>
    <col min="994" max="995" width="12.42578125" style="8" bestFit="1" customWidth="1"/>
    <col min="996" max="996" width="7.140625" style="8" bestFit="1" customWidth="1"/>
    <col min="997" max="997" width="10.140625" style="8" bestFit="1" customWidth="1"/>
    <col min="998" max="998" width="15.85546875" style="8" bestFit="1" customWidth="1"/>
    <col min="999" max="999" width="15.140625" style="8" bestFit="1" customWidth="1"/>
    <col min="1000" max="1000" width="18.28515625" style="8" bestFit="1" customWidth="1"/>
    <col min="1001" max="1001" width="13.28515625" style="8" bestFit="1" customWidth="1"/>
    <col min="1002" max="1002" width="19.28515625" style="8" customWidth="1"/>
    <col min="1003" max="1003" width="15.140625" style="8" customWidth="1"/>
    <col min="1004" max="1004" width="21" style="8" bestFit="1" customWidth="1"/>
    <col min="1005" max="1005" width="17.140625" style="8" bestFit="1" customWidth="1"/>
    <col min="1006" max="1006" width="16.85546875" style="8" bestFit="1" customWidth="1"/>
    <col min="1007" max="1007" width="16.7109375" style="8" bestFit="1" customWidth="1"/>
    <col min="1008" max="1008" width="15.7109375" style="8" bestFit="1" customWidth="1"/>
    <col min="1009" max="1009" width="16.28515625" style="8" bestFit="1" customWidth="1"/>
    <col min="1010" max="1010" width="17.28515625" style="8" customWidth="1"/>
    <col min="1011" max="1011" width="23.42578125" style="8" bestFit="1" customWidth="1"/>
    <col min="1012" max="1012" width="31.85546875" style="8" bestFit="1" customWidth="1"/>
    <col min="1013" max="1013" width="7.85546875" style="8" bestFit="1" customWidth="1"/>
    <col min="1014" max="1014" width="5.7109375" style="8" bestFit="1" customWidth="1"/>
    <col min="1015" max="1015" width="9.140625" style="8" bestFit="1" customWidth="1"/>
    <col min="1016" max="1016" width="13.5703125" style="8" bestFit="1" customWidth="1"/>
    <col min="1017" max="1245" width="9.140625" style="8"/>
    <col min="1246" max="1246" width="4.42578125" style="8" bestFit="1" customWidth="1"/>
    <col min="1247" max="1247" width="18.28515625" style="8" bestFit="1" customWidth="1"/>
    <col min="1248" max="1248" width="19" style="8" bestFit="1" customWidth="1"/>
    <col min="1249" max="1249" width="15.42578125" style="8" bestFit="1" customWidth="1"/>
    <col min="1250" max="1251" width="12.42578125" style="8" bestFit="1" customWidth="1"/>
    <col min="1252" max="1252" width="7.140625" style="8" bestFit="1" customWidth="1"/>
    <col min="1253" max="1253" width="10.140625" style="8" bestFit="1" customWidth="1"/>
    <col min="1254" max="1254" width="15.85546875" style="8" bestFit="1" customWidth="1"/>
    <col min="1255" max="1255" width="15.140625" style="8" bestFit="1" customWidth="1"/>
    <col min="1256" max="1256" width="18.28515625" style="8" bestFit="1" customWidth="1"/>
    <col min="1257" max="1257" width="13.28515625" style="8" bestFit="1" customWidth="1"/>
    <col min="1258" max="1258" width="19.28515625" style="8" customWidth="1"/>
    <col min="1259" max="1259" width="15.140625" style="8" customWidth="1"/>
    <col min="1260" max="1260" width="21" style="8" bestFit="1" customWidth="1"/>
    <col min="1261" max="1261" width="17.140625" style="8" bestFit="1" customWidth="1"/>
    <col min="1262" max="1262" width="16.85546875" style="8" bestFit="1" customWidth="1"/>
    <col min="1263" max="1263" width="16.7109375" style="8" bestFit="1" customWidth="1"/>
    <col min="1264" max="1264" width="15.7109375" style="8" bestFit="1" customWidth="1"/>
    <col min="1265" max="1265" width="16.28515625" style="8" bestFit="1" customWidth="1"/>
    <col min="1266" max="1266" width="17.28515625" style="8" customWidth="1"/>
    <col min="1267" max="1267" width="23.42578125" style="8" bestFit="1" customWidth="1"/>
    <col min="1268" max="1268" width="31.85546875" style="8" bestFit="1" customWidth="1"/>
    <col min="1269" max="1269" width="7.85546875" style="8" bestFit="1" customWidth="1"/>
    <col min="1270" max="1270" width="5.7109375" style="8" bestFit="1" customWidth="1"/>
    <col min="1271" max="1271" width="9.140625" style="8" bestFit="1" customWidth="1"/>
    <col min="1272" max="1272" width="13.5703125" style="8" bestFit="1" customWidth="1"/>
    <col min="1273" max="1501" width="9.140625" style="8"/>
    <col min="1502" max="1502" width="4.42578125" style="8" bestFit="1" customWidth="1"/>
    <col min="1503" max="1503" width="18.28515625" style="8" bestFit="1" customWidth="1"/>
    <col min="1504" max="1504" width="19" style="8" bestFit="1" customWidth="1"/>
    <col min="1505" max="1505" width="15.42578125" style="8" bestFit="1" customWidth="1"/>
    <col min="1506" max="1507" width="12.42578125" style="8" bestFit="1" customWidth="1"/>
    <col min="1508" max="1508" width="7.140625" style="8" bestFit="1" customWidth="1"/>
    <col min="1509" max="1509" width="10.140625" style="8" bestFit="1" customWidth="1"/>
    <col min="1510" max="1510" width="15.85546875" style="8" bestFit="1" customWidth="1"/>
    <col min="1511" max="1511" width="15.140625" style="8" bestFit="1" customWidth="1"/>
    <col min="1512" max="1512" width="18.28515625" style="8" bestFit="1" customWidth="1"/>
    <col min="1513" max="1513" width="13.28515625" style="8" bestFit="1" customWidth="1"/>
    <col min="1514" max="1514" width="19.28515625" style="8" customWidth="1"/>
    <col min="1515" max="1515" width="15.140625" style="8" customWidth="1"/>
    <col min="1516" max="1516" width="21" style="8" bestFit="1" customWidth="1"/>
    <col min="1517" max="1517" width="17.140625" style="8" bestFit="1" customWidth="1"/>
    <col min="1518" max="1518" width="16.85546875" style="8" bestFit="1" customWidth="1"/>
    <col min="1519" max="1519" width="16.7109375" style="8" bestFit="1" customWidth="1"/>
    <col min="1520" max="1520" width="15.7109375" style="8" bestFit="1" customWidth="1"/>
    <col min="1521" max="1521" width="16.28515625" style="8" bestFit="1" customWidth="1"/>
    <col min="1522" max="1522" width="17.28515625" style="8" customWidth="1"/>
    <col min="1523" max="1523" width="23.42578125" style="8" bestFit="1" customWidth="1"/>
    <col min="1524" max="1524" width="31.85546875" style="8" bestFit="1" customWidth="1"/>
    <col min="1525" max="1525" width="7.85546875" style="8" bestFit="1" customWidth="1"/>
    <col min="1526" max="1526" width="5.7109375" style="8" bestFit="1" customWidth="1"/>
    <col min="1527" max="1527" width="9.140625" style="8" bestFit="1" customWidth="1"/>
    <col min="1528" max="1528" width="13.5703125" style="8" bestFit="1" customWidth="1"/>
    <col min="1529" max="1757" width="9.140625" style="8"/>
    <col min="1758" max="1758" width="4.42578125" style="8" bestFit="1" customWidth="1"/>
    <col min="1759" max="1759" width="18.28515625" style="8" bestFit="1" customWidth="1"/>
    <col min="1760" max="1760" width="19" style="8" bestFit="1" customWidth="1"/>
    <col min="1761" max="1761" width="15.42578125" style="8" bestFit="1" customWidth="1"/>
    <col min="1762" max="1763" width="12.42578125" style="8" bestFit="1" customWidth="1"/>
    <col min="1764" max="1764" width="7.140625" style="8" bestFit="1" customWidth="1"/>
    <col min="1765" max="1765" width="10.140625" style="8" bestFit="1" customWidth="1"/>
    <col min="1766" max="1766" width="15.85546875" style="8" bestFit="1" customWidth="1"/>
    <col min="1767" max="1767" width="15.140625" style="8" bestFit="1" customWidth="1"/>
    <col min="1768" max="1768" width="18.28515625" style="8" bestFit="1" customWidth="1"/>
    <col min="1769" max="1769" width="13.28515625" style="8" bestFit="1" customWidth="1"/>
    <col min="1770" max="1770" width="19.28515625" style="8" customWidth="1"/>
    <col min="1771" max="1771" width="15.140625" style="8" customWidth="1"/>
    <col min="1772" max="1772" width="21" style="8" bestFit="1" customWidth="1"/>
    <col min="1773" max="1773" width="17.140625" style="8" bestFit="1" customWidth="1"/>
    <col min="1774" max="1774" width="16.85546875" style="8" bestFit="1" customWidth="1"/>
    <col min="1775" max="1775" width="16.7109375" style="8" bestFit="1" customWidth="1"/>
    <col min="1776" max="1776" width="15.7109375" style="8" bestFit="1" customWidth="1"/>
    <col min="1777" max="1777" width="16.28515625" style="8" bestFit="1" customWidth="1"/>
    <col min="1778" max="1778" width="17.28515625" style="8" customWidth="1"/>
    <col min="1779" max="1779" width="23.42578125" style="8" bestFit="1" customWidth="1"/>
    <col min="1780" max="1780" width="31.85546875" style="8" bestFit="1" customWidth="1"/>
    <col min="1781" max="1781" width="7.85546875" style="8" bestFit="1" customWidth="1"/>
    <col min="1782" max="1782" width="5.7109375" style="8" bestFit="1" customWidth="1"/>
    <col min="1783" max="1783" width="9.140625" style="8" bestFit="1" customWidth="1"/>
    <col min="1784" max="1784" width="13.5703125" style="8" bestFit="1" customWidth="1"/>
    <col min="1785" max="2013" width="9.140625" style="8"/>
    <col min="2014" max="2014" width="4.42578125" style="8" bestFit="1" customWidth="1"/>
    <col min="2015" max="2015" width="18.28515625" style="8" bestFit="1" customWidth="1"/>
    <col min="2016" max="2016" width="19" style="8" bestFit="1" customWidth="1"/>
    <col min="2017" max="2017" width="15.42578125" style="8" bestFit="1" customWidth="1"/>
    <col min="2018" max="2019" width="12.42578125" style="8" bestFit="1" customWidth="1"/>
    <col min="2020" max="2020" width="7.140625" style="8" bestFit="1" customWidth="1"/>
    <col min="2021" max="2021" width="10.140625" style="8" bestFit="1" customWidth="1"/>
    <col min="2022" max="2022" width="15.85546875" style="8" bestFit="1" customWidth="1"/>
    <col min="2023" max="2023" width="15.140625" style="8" bestFit="1" customWidth="1"/>
    <col min="2024" max="2024" width="18.28515625" style="8" bestFit="1" customWidth="1"/>
    <col min="2025" max="2025" width="13.28515625" style="8" bestFit="1" customWidth="1"/>
    <col min="2026" max="2026" width="19.28515625" style="8" customWidth="1"/>
    <col min="2027" max="2027" width="15.140625" style="8" customWidth="1"/>
    <col min="2028" max="2028" width="21" style="8" bestFit="1" customWidth="1"/>
    <col min="2029" max="2029" width="17.140625" style="8" bestFit="1" customWidth="1"/>
    <col min="2030" max="2030" width="16.85546875" style="8" bestFit="1" customWidth="1"/>
    <col min="2031" max="2031" width="16.7109375" style="8" bestFit="1" customWidth="1"/>
    <col min="2032" max="2032" width="15.7109375" style="8" bestFit="1" customWidth="1"/>
    <col min="2033" max="2033" width="16.28515625" style="8" bestFit="1" customWidth="1"/>
    <col min="2034" max="2034" width="17.28515625" style="8" customWidth="1"/>
    <col min="2035" max="2035" width="23.42578125" style="8" bestFit="1" customWidth="1"/>
    <col min="2036" max="2036" width="31.85546875" style="8" bestFit="1" customWidth="1"/>
    <col min="2037" max="2037" width="7.85546875" style="8" bestFit="1" customWidth="1"/>
    <col min="2038" max="2038" width="5.7109375" style="8" bestFit="1" customWidth="1"/>
    <col min="2039" max="2039" width="9.140625" style="8" bestFit="1" customWidth="1"/>
    <col min="2040" max="2040" width="13.5703125" style="8" bestFit="1" customWidth="1"/>
    <col min="2041" max="2269" width="9.140625" style="8"/>
    <col min="2270" max="2270" width="4.42578125" style="8" bestFit="1" customWidth="1"/>
    <col min="2271" max="2271" width="18.28515625" style="8" bestFit="1" customWidth="1"/>
    <col min="2272" max="2272" width="19" style="8" bestFit="1" customWidth="1"/>
    <col min="2273" max="2273" width="15.42578125" style="8" bestFit="1" customWidth="1"/>
    <col min="2274" max="2275" width="12.42578125" style="8" bestFit="1" customWidth="1"/>
    <col min="2276" max="2276" width="7.140625" style="8" bestFit="1" customWidth="1"/>
    <col min="2277" max="2277" width="10.140625" style="8" bestFit="1" customWidth="1"/>
    <col min="2278" max="2278" width="15.85546875" style="8" bestFit="1" customWidth="1"/>
    <col min="2279" max="2279" width="15.140625" style="8" bestFit="1" customWidth="1"/>
    <col min="2280" max="2280" width="18.28515625" style="8" bestFit="1" customWidth="1"/>
    <col min="2281" max="2281" width="13.28515625" style="8" bestFit="1" customWidth="1"/>
    <col min="2282" max="2282" width="19.28515625" style="8" customWidth="1"/>
    <col min="2283" max="2283" width="15.140625" style="8" customWidth="1"/>
    <col min="2284" max="2284" width="21" style="8" bestFit="1" customWidth="1"/>
    <col min="2285" max="2285" width="17.140625" style="8" bestFit="1" customWidth="1"/>
    <col min="2286" max="2286" width="16.85546875" style="8" bestFit="1" customWidth="1"/>
    <col min="2287" max="2287" width="16.7109375" style="8" bestFit="1" customWidth="1"/>
    <col min="2288" max="2288" width="15.7109375" style="8" bestFit="1" customWidth="1"/>
    <col min="2289" max="2289" width="16.28515625" style="8" bestFit="1" customWidth="1"/>
    <col min="2290" max="2290" width="17.28515625" style="8" customWidth="1"/>
    <col min="2291" max="2291" width="23.42578125" style="8" bestFit="1" customWidth="1"/>
    <col min="2292" max="2292" width="31.85546875" style="8" bestFit="1" customWidth="1"/>
    <col min="2293" max="2293" width="7.85546875" style="8" bestFit="1" customWidth="1"/>
    <col min="2294" max="2294" width="5.7109375" style="8" bestFit="1" customWidth="1"/>
    <col min="2295" max="2295" width="9.140625" style="8" bestFit="1" customWidth="1"/>
    <col min="2296" max="2296" width="13.5703125" style="8" bestFit="1" customWidth="1"/>
    <col min="2297" max="2525" width="9.140625" style="8"/>
    <col min="2526" max="2526" width="4.42578125" style="8" bestFit="1" customWidth="1"/>
    <col min="2527" max="2527" width="18.28515625" style="8" bestFit="1" customWidth="1"/>
    <col min="2528" max="2528" width="19" style="8" bestFit="1" customWidth="1"/>
    <col min="2529" max="2529" width="15.42578125" style="8" bestFit="1" customWidth="1"/>
    <col min="2530" max="2531" width="12.42578125" style="8" bestFit="1" customWidth="1"/>
    <col min="2532" max="2532" width="7.140625" style="8" bestFit="1" customWidth="1"/>
    <col min="2533" max="2533" width="10.140625" style="8" bestFit="1" customWidth="1"/>
    <col min="2534" max="2534" width="15.85546875" style="8" bestFit="1" customWidth="1"/>
    <col min="2535" max="2535" width="15.140625" style="8" bestFit="1" customWidth="1"/>
    <col min="2536" max="2536" width="18.28515625" style="8" bestFit="1" customWidth="1"/>
    <col min="2537" max="2537" width="13.28515625" style="8" bestFit="1" customWidth="1"/>
    <col min="2538" max="2538" width="19.28515625" style="8" customWidth="1"/>
    <col min="2539" max="2539" width="15.140625" style="8" customWidth="1"/>
    <col min="2540" max="2540" width="21" style="8" bestFit="1" customWidth="1"/>
    <col min="2541" max="2541" width="17.140625" style="8" bestFit="1" customWidth="1"/>
    <col min="2542" max="2542" width="16.85546875" style="8" bestFit="1" customWidth="1"/>
    <col min="2543" max="2543" width="16.7109375" style="8" bestFit="1" customWidth="1"/>
    <col min="2544" max="2544" width="15.7109375" style="8" bestFit="1" customWidth="1"/>
    <col min="2545" max="2545" width="16.28515625" style="8" bestFit="1" customWidth="1"/>
    <col min="2546" max="2546" width="17.28515625" style="8" customWidth="1"/>
    <col min="2547" max="2547" width="23.42578125" style="8" bestFit="1" customWidth="1"/>
    <col min="2548" max="2548" width="31.85546875" style="8" bestFit="1" customWidth="1"/>
    <col min="2549" max="2549" width="7.85546875" style="8" bestFit="1" customWidth="1"/>
    <col min="2550" max="2550" width="5.7109375" style="8" bestFit="1" customWidth="1"/>
    <col min="2551" max="2551" width="9.140625" style="8" bestFit="1" customWidth="1"/>
    <col min="2552" max="2552" width="13.5703125" style="8" bestFit="1" customWidth="1"/>
    <col min="2553" max="2781" width="9.140625" style="8"/>
    <col min="2782" max="2782" width="4.42578125" style="8" bestFit="1" customWidth="1"/>
    <col min="2783" max="2783" width="18.28515625" style="8" bestFit="1" customWidth="1"/>
    <col min="2784" max="2784" width="19" style="8" bestFit="1" customWidth="1"/>
    <col min="2785" max="2785" width="15.42578125" style="8" bestFit="1" customWidth="1"/>
    <col min="2786" max="2787" width="12.42578125" style="8" bestFit="1" customWidth="1"/>
    <col min="2788" max="2788" width="7.140625" style="8" bestFit="1" customWidth="1"/>
    <col min="2789" max="2789" width="10.140625" style="8" bestFit="1" customWidth="1"/>
    <col min="2790" max="2790" width="15.85546875" style="8" bestFit="1" customWidth="1"/>
    <col min="2791" max="2791" width="15.140625" style="8" bestFit="1" customWidth="1"/>
    <col min="2792" max="2792" width="18.28515625" style="8" bestFit="1" customWidth="1"/>
    <col min="2793" max="2793" width="13.28515625" style="8" bestFit="1" customWidth="1"/>
    <col min="2794" max="2794" width="19.28515625" style="8" customWidth="1"/>
    <col min="2795" max="2795" width="15.140625" style="8" customWidth="1"/>
    <col min="2796" max="2796" width="21" style="8" bestFit="1" customWidth="1"/>
    <col min="2797" max="2797" width="17.140625" style="8" bestFit="1" customWidth="1"/>
    <col min="2798" max="2798" width="16.85546875" style="8" bestFit="1" customWidth="1"/>
    <col min="2799" max="2799" width="16.7109375" style="8" bestFit="1" customWidth="1"/>
    <col min="2800" max="2800" width="15.7109375" style="8" bestFit="1" customWidth="1"/>
    <col min="2801" max="2801" width="16.28515625" style="8" bestFit="1" customWidth="1"/>
    <col min="2802" max="2802" width="17.28515625" style="8" customWidth="1"/>
    <col min="2803" max="2803" width="23.42578125" style="8" bestFit="1" customWidth="1"/>
    <col min="2804" max="2804" width="31.85546875" style="8" bestFit="1" customWidth="1"/>
    <col min="2805" max="2805" width="7.85546875" style="8" bestFit="1" customWidth="1"/>
    <col min="2806" max="2806" width="5.7109375" style="8" bestFit="1" customWidth="1"/>
    <col min="2807" max="2807" width="9.140625" style="8" bestFit="1" customWidth="1"/>
    <col min="2808" max="2808" width="13.5703125" style="8" bestFit="1" customWidth="1"/>
    <col min="2809" max="3037" width="9.140625" style="8"/>
    <col min="3038" max="3038" width="4.42578125" style="8" bestFit="1" customWidth="1"/>
    <col min="3039" max="3039" width="18.28515625" style="8" bestFit="1" customWidth="1"/>
    <col min="3040" max="3040" width="19" style="8" bestFit="1" customWidth="1"/>
    <col min="3041" max="3041" width="15.42578125" style="8" bestFit="1" customWidth="1"/>
    <col min="3042" max="3043" width="12.42578125" style="8" bestFit="1" customWidth="1"/>
    <col min="3044" max="3044" width="7.140625" style="8" bestFit="1" customWidth="1"/>
    <col min="3045" max="3045" width="10.140625" style="8" bestFit="1" customWidth="1"/>
    <col min="3046" max="3046" width="15.85546875" style="8" bestFit="1" customWidth="1"/>
    <col min="3047" max="3047" width="15.140625" style="8" bestFit="1" customWidth="1"/>
    <col min="3048" max="3048" width="18.28515625" style="8" bestFit="1" customWidth="1"/>
    <col min="3049" max="3049" width="13.28515625" style="8" bestFit="1" customWidth="1"/>
    <col min="3050" max="3050" width="19.28515625" style="8" customWidth="1"/>
    <col min="3051" max="3051" width="15.140625" style="8" customWidth="1"/>
    <col min="3052" max="3052" width="21" style="8" bestFit="1" customWidth="1"/>
    <col min="3053" max="3053" width="17.140625" style="8" bestFit="1" customWidth="1"/>
    <col min="3054" max="3054" width="16.85546875" style="8" bestFit="1" customWidth="1"/>
    <col min="3055" max="3055" width="16.7109375" style="8" bestFit="1" customWidth="1"/>
    <col min="3056" max="3056" width="15.7109375" style="8" bestFit="1" customWidth="1"/>
    <col min="3057" max="3057" width="16.28515625" style="8" bestFit="1" customWidth="1"/>
    <col min="3058" max="3058" width="17.28515625" style="8" customWidth="1"/>
    <col min="3059" max="3059" width="23.42578125" style="8" bestFit="1" customWidth="1"/>
    <col min="3060" max="3060" width="31.85546875" style="8" bestFit="1" customWidth="1"/>
    <col min="3061" max="3061" width="7.85546875" style="8" bestFit="1" customWidth="1"/>
    <col min="3062" max="3062" width="5.7109375" style="8" bestFit="1" customWidth="1"/>
    <col min="3063" max="3063" width="9.140625" style="8" bestFit="1" customWidth="1"/>
    <col min="3064" max="3064" width="13.5703125" style="8" bestFit="1" customWidth="1"/>
    <col min="3065" max="3293" width="9.140625" style="8"/>
    <col min="3294" max="3294" width="4.42578125" style="8" bestFit="1" customWidth="1"/>
    <col min="3295" max="3295" width="18.28515625" style="8" bestFit="1" customWidth="1"/>
    <col min="3296" max="3296" width="19" style="8" bestFit="1" customWidth="1"/>
    <col min="3297" max="3297" width="15.42578125" style="8" bestFit="1" customWidth="1"/>
    <col min="3298" max="3299" width="12.42578125" style="8" bestFit="1" customWidth="1"/>
    <col min="3300" max="3300" width="7.140625" style="8" bestFit="1" customWidth="1"/>
    <col min="3301" max="3301" width="10.140625" style="8" bestFit="1" customWidth="1"/>
    <col min="3302" max="3302" width="15.85546875" style="8" bestFit="1" customWidth="1"/>
    <col min="3303" max="3303" width="15.140625" style="8" bestFit="1" customWidth="1"/>
    <col min="3304" max="3304" width="18.28515625" style="8" bestFit="1" customWidth="1"/>
    <col min="3305" max="3305" width="13.28515625" style="8" bestFit="1" customWidth="1"/>
    <col min="3306" max="3306" width="19.28515625" style="8" customWidth="1"/>
    <col min="3307" max="3307" width="15.140625" style="8" customWidth="1"/>
    <col min="3308" max="3308" width="21" style="8" bestFit="1" customWidth="1"/>
    <col min="3309" max="3309" width="17.140625" style="8" bestFit="1" customWidth="1"/>
    <col min="3310" max="3310" width="16.85546875" style="8" bestFit="1" customWidth="1"/>
    <col min="3311" max="3311" width="16.7109375" style="8" bestFit="1" customWidth="1"/>
    <col min="3312" max="3312" width="15.7109375" style="8" bestFit="1" customWidth="1"/>
    <col min="3313" max="3313" width="16.28515625" style="8" bestFit="1" customWidth="1"/>
    <col min="3314" max="3314" width="17.28515625" style="8" customWidth="1"/>
    <col min="3315" max="3315" width="23.42578125" style="8" bestFit="1" customWidth="1"/>
    <col min="3316" max="3316" width="31.85546875" style="8" bestFit="1" customWidth="1"/>
    <col min="3317" max="3317" width="7.85546875" style="8" bestFit="1" customWidth="1"/>
    <col min="3318" max="3318" width="5.7109375" style="8" bestFit="1" customWidth="1"/>
    <col min="3319" max="3319" width="9.140625" style="8" bestFit="1" customWidth="1"/>
    <col min="3320" max="3320" width="13.5703125" style="8" bestFit="1" customWidth="1"/>
    <col min="3321" max="3549" width="9.140625" style="8"/>
    <col min="3550" max="3550" width="4.42578125" style="8" bestFit="1" customWidth="1"/>
    <col min="3551" max="3551" width="18.28515625" style="8" bestFit="1" customWidth="1"/>
    <col min="3552" max="3552" width="19" style="8" bestFit="1" customWidth="1"/>
    <col min="3553" max="3553" width="15.42578125" style="8" bestFit="1" customWidth="1"/>
    <col min="3554" max="3555" width="12.42578125" style="8" bestFit="1" customWidth="1"/>
    <col min="3556" max="3556" width="7.140625" style="8" bestFit="1" customWidth="1"/>
    <col min="3557" max="3557" width="10.140625" style="8" bestFit="1" customWidth="1"/>
    <col min="3558" max="3558" width="15.85546875" style="8" bestFit="1" customWidth="1"/>
    <col min="3559" max="3559" width="15.140625" style="8" bestFit="1" customWidth="1"/>
    <col min="3560" max="3560" width="18.28515625" style="8" bestFit="1" customWidth="1"/>
    <col min="3561" max="3561" width="13.28515625" style="8" bestFit="1" customWidth="1"/>
    <col min="3562" max="3562" width="19.28515625" style="8" customWidth="1"/>
    <col min="3563" max="3563" width="15.140625" style="8" customWidth="1"/>
    <col min="3564" max="3564" width="21" style="8" bestFit="1" customWidth="1"/>
    <col min="3565" max="3565" width="17.140625" style="8" bestFit="1" customWidth="1"/>
    <col min="3566" max="3566" width="16.85546875" style="8" bestFit="1" customWidth="1"/>
    <col min="3567" max="3567" width="16.7109375" style="8" bestFit="1" customWidth="1"/>
    <col min="3568" max="3568" width="15.7109375" style="8" bestFit="1" customWidth="1"/>
    <col min="3569" max="3569" width="16.28515625" style="8" bestFit="1" customWidth="1"/>
    <col min="3570" max="3570" width="17.28515625" style="8" customWidth="1"/>
    <col min="3571" max="3571" width="23.42578125" style="8" bestFit="1" customWidth="1"/>
    <col min="3572" max="3572" width="31.85546875" style="8" bestFit="1" customWidth="1"/>
    <col min="3573" max="3573" width="7.85546875" style="8" bestFit="1" customWidth="1"/>
    <col min="3574" max="3574" width="5.7109375" style="8" bestFit="1" customWidth="1"/>
    <col min="3575" max="3575" width="9.140625" style="8" bestFit="1" customWidth="1"/>
    <col min="3576" max="3576" width="13.5703125" style="8" bestFit="1" customWidth="1"/>
    <col min="3577" max="3805" width="9.140625" style="8"/>
    <col min="3806" max="3806" width="4.42578125" style="8" bestFit="1" customWidth="1"/>
    <col min="3807" max="3807" width="18.28515625" style="8" bestFit="1" customWidth="1"/>
    <col min="3808" max="3808" width="19" style="8" bestFit="1" customWidth="1"/>
    <col min="3809" max="3809" width="15.42578125" style="8" bestFit="1" customWidth="1"/>
    <col min="3810" max="3811" width="12.42578125" style="8" bestFit="1" customWidth="1"/>
    <col min="3812" max="3812" width="7.140625" style="8" bestFit="1" customWidth="1"/>
    <col min="3813" max="3813" width="10.140625" style="8" bestFit="1" customWidth="1"/>
    <col min="3814" max="3814" width="15.85546875" style="8" bestFit="1" customWidth="1"/>
    <col min="3815" max="3815" width="15.140625" style="8" bestFit="1" customWidth="1"/>
    <col min="3816" max="3816" width="18.28515625" style="8" bestFit="1" customWidth="1"/>
    <col min="3817" max="3817" width="13.28515625" style="8" bestFit="1" customWidth="1"/>
    <col min="3818" max="3818" width="19.28515625" style="8" customWidth="1"/>
    <col min="3819" max="3819" width="15.140625" style="8" customWidth="1"/>
    <col min="3820" max="3820" width="21" style="8" bestFit="1" customWidth="1"/>
    <col min="3821" max="3821" width="17.140625" style="8" bestFit="1" customWidth="1"/>
    <col min="3822" max="3822" width="16.85546875" style="8" bestFit="1" customWidth="1"/>
    <col min="3823" max="3823" width="16.7109375" style="8" bestFit="1" customWidth="1"/>
    <col min="3824" max="3824" width="15.7109375" style="8" bestFit="1" customWidth="1"/>
    <col min="3825" max="3825" width="16.28515625" style="8" bestFit="1" customWidth="1"/>
    <col min="3826" max="3826" width="17.28515625" style="8" customWidth="1"/>
    <col min="3827" max="3827" width="23.42578125" style="8" bestFit="1" customWidth="1"/>
    <col min="3828" max="3828" width="31.85546875" style="8" bestFit="1" customWidth="1"/>
    <col min="3829" max="3829" width="7.85546875" style="8" bestFit="1" customWidth="1"/>
    <col min="3830" max="3830" width="5.7109375" style="8" bestFit="1" customWidth="1"/>
    <col min="3831" max="3831" width="9.140625" style="8" bestFit="1" customWidth="1"/>
    <col min="3832" max="3832" width="13.5703125" style="8" bestFit="1" customWidth="1"/>
    <col min="3833" max="4061" width="9.140625" style="8"/>
    <col min="4062" max="4062" width="4.42578125" style="8" bestFit="1" customWidth="1"/>
    <col min="4063" max="4063" width="18.28515625" style="8" bestFit="1" customWidth="1"/>
    <col min="4064" max="4064" width="19" style="8" bestFit="1" customWidth="1"/>
    <col min="4065" max="4065" width="15.42578125" style="8" bestFit="1" customWidth="1"/>
    <col min="4066" max="4067" width="12.42578125" style="8" bestFit="1" customWidth="1"/>
    <col min="4068" max="4068" width="7.140625" style="8" bestFit="1" customWidth="1"/>
    <col min="4069" max="4069" width="10.140625" style="8" bestFit="1" customWidth="1"/>
    <col min="4070" max="4070" width="15.85546875" style="8" bestFit="1" customWidth="1"/>
    <col min="4071" max="4071" width="15.140625" style="8" bestFit="1" customWidth="1"/>
    <col min="4072" max="4072" width="18.28515625" style="8" bestFit="1" customWidth="1"/>
    <col min="4073" max="4073" width="13.28515625" style="8" bestFit="1" customWidth="1"/>
    <col min="4074" max="4074" width="19.28515625" style="8" customWidth="1"/>
    <col min="4075" max="4075" width="15.140625" style="8" customWidth="1"/>
    <col min="4076" max="4076" width="21" style="8" bestFit="1" customWidth="1"/>
    <col min="4077" max="4077" width="17.140625" style="8" bestFit="1" customWidth="1"/>
    <col min="4078" max="4078" width="16.85546875" style="8" bestFit="1" customWidth="1"/>
    <col min="4079" max="4079" width="16.7109375" style="8" bestFit="1" customWidth="1"/>
    <col min="4080" max="4080" width="15.7109375" style="8" bestFit="1" customWidth="1"/>
    <col min="4081" max="4081" width="16.28515625" style="8" bestFit="1" customWidth="1"/>
    <col min="4082" max="4082" width="17.28515625" style="8" customWidth="1"/>
    <col min="4083" max="4083" width="23.42578125" style="8" bestFit="1" customWidth="1"/>
    <col min="4084" max="4084" width="31.85546875" style="8" bestFit="1" customWidth="1"/>
    <col min="4085" max="4085" width="7.85546875" style="8" bestFit="1" customWidth="1"/>
    <col min="4086" max="4086" width="5.7109375" style="8" bestFit="1" customWidth="1"/>
    <col min="4087" max="4087" width="9.140625" style="8" bestFit="1" customWidth="1"/>
    <col min="4088" max="4088" width="13.5703125" style="8" bestFit="1" customWidth="1"/>
    <col min="4089" max="4317" width="9.140625" style="8"/>
    <col min="4318" max="4318" width="4.42578125" style="8" bestFit="1" customWidth="1"/>
    <col min="4319" max="4319" width="18.28515625" style="8" bestFit="1" customWidth="1"/>
    <col min="4320" max="4320" width="19" style="8" bestFit="1" customWidth="1"/>
    <col min="4321" max="4321" width="15.42578125" style="8" bestFit="1" customWidth="1"/>
    <col min="4322" max="4323" width="12.42578125" style="8" bestFit="1" customWidth="1"/>
    <col min="4324" max="4324" width="7.140625" style="8" bestFit="1" customWidth="1"/>
    <col min="4325" max="4325" width="10.140625" style="8" bestFit="1" customWidth="1"/>
    <col min="4326" max="4326" width="15.85546875" style="8" bestFit="1" customWidth="1"/>
    <col min="4327" max="4327" width="15.140625" style="8" bestFit="1" customWidth="1"/>
    <col min="4328" max="4328" width="18.28515625" style="8" bestFit="1" customWidth="1"/>
    <col min="4329" max="4329" width="13.28515625" style="8" bestFit="1" customWidth="1"/>
    <col min="4330" max="4330" width="19.28515625" style="8" customWidth="1"/>
    <col min="4331" max="4331" width="15.140625" style="8" customWidth="1"/>
    <col min="4332" max="4332" width="21" style="8" bestFit="1" customWidth="1"/>
    <col min="4333" max="4333" width="17.140625" style="8" bestFit="1" customWidth="1"/>
    <col min="4334" max="4334" width="16.85546875" style="8" bestFit="1" customWidth="1"/>
    <col min="4335" max="4335" width="16.7109375" style="8" bestFit="1" customWidth="1"/>
    <col min="4336" max="4336" width="15.7109375" style="8" bestFit="1" customWidth="1"/>
    <col min="4337" max="4337" width="16.28515625" style="8" bestFit="1" customWidth="1"/>
    <col min="4338" max="4338" width="17.28515625" style="8" customWidth="1"/>
    <col min="4339" max="4339" width="23.42578125" style="8" bestFit="1" customWidth="1"/>
    <col min="4340" max="4340" width="31.85546875" style="8" bestFit="1" customWidth="1"/>
    <col min="4341" max="4341" width="7.85546875" style="8" bestFit="1" customWidth="1"/>
    <col min="4342" max="4342" width="5.7109375" style="8" bestFit="1" customWidth="1"/>
    <col min="4343" max="4343" width="9.140625" style="8" bestFit="1" customWidth="1"/>
    <col min="4344" max="4344" width="13.5703125" style="8" bestFit="1" customWidth="1"/>
    <col min="4345" max="4573" width="9.140625" style="8"/>
    <col min="4574" max="4574" width="4.42578125" style="8" bestFit="1" customWidth="1"/>
    <col min="4575" max="4575" width="18.28515625" style="8" bestFit="1" customWidth="1"/>
    <col min="4576" max="4576" width="19" style="8" bestFit="1" customWidth="1"/>
    <col min="4577" max="4577" width="15.42578125" style="8" bestFit="1" customWidth="1"/>
    <col min="4578" max="4579" width="12.42578125" style="8" bestFit="1" customWidth="1"/>
    <col min="4580" max="4580" width="7.140625" style="8" bestFit="1" customWidth="1"/>
    <col min="4581" max="4581" width="10.140625" style="8" bestFit="1" customWidth="1"/>
    <col min="4582" max="4582" width="15.85546875" style="8" bestFit="1" customWidth="1"/>
    <col min="4583" max="4583" width="15.140625" style="8" bestFit="1" customWidth="1"/>
    <col min="4584" max="4584" width="18.28515625" style="8" bestFit="1" customWidth="1"/>
    <col min="4585" max="4585" width="13.28515625" style="8" bestFit="1" customWidth="1"/>
    <col min="4586" max="4586" width="19.28515625" style="8" customWidth="1"/>
    <col min="4587" max="4587" width="15.140625" style="8" customWidth="1"/>
    <col min="4588" max="4588" width="21" style="8" bestFit="1" customWidth="1"/>
    <col min="4589" max="4589" width="17.140625" style="8" bestFit="1" customWidth="1"/>
    <col min="4590" max="4590" width="16.85546875" style="8" bestFit="1" customWidth="1"/>
    <col min="4591" max="4591" width="16.7109375" style="8" bestFit="1" customWidth="1"/>
    <col min="4592" max="4592" width="15.7109375" style="8" bestFit="1" customWidth="1"/>
    <col min="4593" max="4593" width="16.28515625" style="8" bestFit="1" customWidth="1"/>
    <col min="4594" max="4594" width="17.28515625" style="8" customWidth="1"/>
    <col min="4595" max="4595" width="23.42578125" style="8" bestFit="1" customWidth="1"/>
    <col min="4596" max="4596" width="31.85546875" style="8" bestFit="1" customWidth="1"/>
    <col min="4597" max="4597" width="7.85546875" style="8" bestFit="1" customWidth="1"/>
    <col min="4598" max="4598" width="5.7109375" style="8" bestFit="1" customWidth="1"/>
    <col min="4599" max="4599" width="9.140625" style="8" bestFit="1" customWidth="1"/>
    <col min="4600" max="4600" width="13.5703125" style="8" bestFit="1" customWidth="1"/>
    <col min="4601" max="4829" width="9.140625" style="8"/>
    <col min="4830" max="4830" width="4.42578125" style="8" bestFit="1" customWidth="1"/>
    <col min="4831" max="4831" width="18.28515625" style="8" bestFit="1" customWidth="1"/>
    <col min="4832" max="4832" width="19" style="8" bestFit="1" customWidth="1"/>
    <col min="4833" max="4833" width="15.42578125" style="8" bestFit="1" customWidth="1"/>
    <col min="4834" max="4835" width="12.42578125" style="8" bestFit="1" customWidth="1"/>
    <col min="4836" max="4836" width="7.140625" style="8" bestFit="1" customWidth="1"/>
    <col min="4837" max="4837" width="10.140625" style="8" bestFit="1" customWidth="1"/>
    <col min="4838" max="4838" width="15.85546875" style="8" bestFit="1" customWidth="1"/>
    <col min="4839" max="4839" width="15.140625" style="8" bestFit="1" customWidth="1"/>
    <col min="4840" max="4840" width="18.28515625" style="8" bestFit="1" customWidth="1"/>
    <col min="4841" max="4841" width="13.28515625" style="8" bestFit="1" customWidth="1"/>
    <col min="4842" max="4842" width="19.28515625" style="8" customWidth="1"/>
    <col min="4843" max="4843" width="15.140625" style="8" customWidth="1"/>
    <col min="4844" max="4844" width="21" style="8" bestFit="1" customWidth="1"/>
    <col min="4845" max="4845" width="17.140625" style="8" bestFit="1" customWidth="1"/>
    <col min="4846" max="4846" width="16.85546875" style="8" bestFit="1" customWidth="1"/>
    <col min="4847" max="4847" width="16.7109375" style="8" bestFit="1" customWidth="1"/>
    <col min="4848" max="4848" width="15.7109375" style="8" bestFit="1" customWidth="1"/>
    <col min="4849" max="4849" width="16.28515625" style="8" bestFit="1" customWidth="1"/>
    <col min="4850" max="4850" width="17.28515625" style="8" customWidth="1"/>
    <col min="4851" max="4851" width="23.42578125" style="8" bestFit="1" customWidth="1"/>
    <col min="4852" max="4852" width="31.85546875" style="8" bestFit="1" customWidth="1"/>
    <col min="4853" max="4853" width="7.85546875" style="8" bestFit="1" customWidth="1"/>
    <col min="4854" max="4854" width="5.7109375" style="8" bestFit="1" customWidth="1"/>
    <col min="4855" max="4855" width="9.140625" style="8" bestFit="1" customWidth="1"/>
    <col min="4856" max="4856" width="13.5703125" style="8" bestFit="1" customWidth="1"/>
    <col min="4857" max="5085" width="9.140625" style="8"/>
    <col min="5086" max="5086" width="4.42578125" style="8" bestFit="1" customWidth="1"/>
    <col min="5087" max="5087" width="18.28515625" style="8" bestFit="1" customWidth="1"/>
    <col min="5088" max="5088" width="19" style="8" bestFit="1" customWidth="1"/>
    <col min="5089" max="5089" width="15.42578125" style="8" bestFit="1" customWidth="1"/>
    <col min="5090" max="5091" width="12.42578125" style="8" bestFit="1" customWidth="1"/>
    <col min="5092" max="5092" width="7.140625" style="8" bestFit="1" customWidth="1"/>
    <col min="5093" max="5093" width="10.140625" style="8" bestFit="1" customWidth="1"/>
    <col min="5094" max="5094" width="15.85546875" style="8" bestFit="1" customWidth="1"/>
    <col min="5095" max="5095" width="15.140625" style="8" bestFit="1" customWidth="1"/>
    <col min="5096" max="5096" width="18.28515625" style="8" bestFit="1" customWidth="1"/>
    <col min="5097" max="5097" width="13.28515625" style="8" bestFit="1" customWidth="1"/>
    <col min="5098" max="5098" width="19.28515625" style="8" customWidth="1"/>
    <col min="5099" max="5099" width="15.140625" style="8" customWidth="1"/>
    <col min="5100" max="5100" width="21" style="8" bestFit="1" customWidth="1"/>
    <col min="5101" max="5101" width="17.140625" style="8" bestFit="1" customWidth="1"/>
    <col min="5102" max="5102" width="16.85546875" style="8" bestFit="1" customWidth="1"/>
    <col min="5103" max="5103" width="16.7109375" style="8" bestFit="1" customWidth="1"/>
    <col min="5104" max="5104" width="15.7109375" style="8" bestFit="1" customWidth="1"/>
    <col min="5105" max="5105" width="16.28515625" style="8" bestFit="1" customWidth="1"/>
    <col min="5106" max="5106" width="17.28515625" style="8" customWidth="1"/>
    <col min="5107" max="5107" width="23.42578125" style="8" bestFit="1" customWidth="1"/>
    <col min="5108" max="5108" width="31.85546875" style="8" bestFit="1" customWidth="1"/>
    <col min="5109" max="5109" width="7.85546875" style="8" bestFit="1" customWidth="1"/>
    <col min="5110" max="5110" width="5.7109375" style="8" bestFit="1" customWidth="1"/>
    <col min="5111" max="5111" width="9.140625" style="8" bestFit="1" customWidth="1"/>
    <col min="5112" max="5112" width="13.5703125" style="8" bestFit="1" customWidth="1"/>
    <col min="5113" max="5341" width="9.140625" style="8"/>
    <col min="5342" max="5342" width="4.42578125" style="8" bestFit="1" customWidth="1"/>
    <col min="5343" max="5343" width="18.28515625" style="8" bestFit="1" customWidth="1"/>
    <col min="5344" max="5344" width="19" style="8" bestFit="1" customWidth="1"/>
    <col min="5345" max="5345" width="15.42578125" style="8" bestFit="1" customWidth="1"/>
    <col min="5346" max="5347" width="12.42578125" style="8" bestFit="1" customWidth="1"/>
    <col min="5348" max="5348" width="7.140625" style="8" bestFit="1" customWidth="1"/>
    <col min="5349" max="5349" width="10.140625" style="8" bestFit="1" customWidth="1"/>
    <col min="5350" max="5350" width="15.85546875" style="8" bestFit="1" customWidth="1"/>
    <col min="5351" max="5351" width="15.140625" style="8" bestFit="1" customWidth="1"/>
    <col min="5352" max="5352" width="18.28515625" style="8" bestFit="1" customWidth="1"/>
    <col min="5353" max="5353" width="13.28515625" style="8" bestFit="1" customWidth="1"/>
    <col min="5354" max="5354" width="19.28515625" style="8" customWidth="1"/>
    <col min="5355" max="5355" width="15.140625" style="8" customWidth="1"/>
    <col min="5356" max="5356" width="21" style="8" bestFit="1" customWidth="1"/>
    <col min="5357" max="5357" width="17.140625" style="8" bestFit="1" customWidth="1"/>
    <col min="5358" max="5358" width="16.85546875" style="8" bestFit="1" customWidth="1"/>
    <col min="5359" max="5359" width="16.7109375" style="8" bestFit="1" customWidth="1"/>
    <col min="5360" max="5360" width="15.7109375" style="8" bestFit="1" customWidth="1"/>
    <col min="5361" max="5361" width="16.28515625" style="8" bestFit="1" customWidth="1"/>
    <col min="5362" max="5362" width="17.28515625" style="8" customWidth="1"/>
    <col min="5363" max="5363" width="23.42578125" style="8" bestFit="1" customWidth="1"/>
    <col min="5364" max="5364" width="31.85546875" style="8" bestFit="1" customWidth="1"/>
    <col min="5365" max="5365" width="7.85546875" style="8" bestFit="1" customWidth="1"/>
    <col min="5366" max="5366" width="5.7109375" style="8" bestFit="1" customWidth="1"/>
    <col min="5367" max="5367" width="9.140625" style="8" bestFit="1" customWidth="1"/>
    <col min="5368" max="5368" width="13.5703125" style="8" bestFit="1" customWidth="1"/>
    <col min="5369" max="5597" width="9.140625" style="8"/>
    <col min="5598" max="5598" width="4.42578125" style="8" bestFit="1" customWidth="1"/>
    <col min="5599" max="5599" width="18.28515625" style="8" bestFit="1" customWidth="1"/>
    <col min="5600" max="5600" width="19" style="8" bestFit="1" customWidth="1"/>
    <col min="5601" max="5601" width="15.42578125" style="8" bestFit="1" customWidth="1"/>
    <col min="5602" max="5603" width="12.42578125" style="8" bestFit="1" customWidth="1"/>
    <col min="5604" max="5604" width="7.140625" style="8" bestFit="1" customWidth="1"/>
    <col min="5605" max="5605" width="10.140625" style="8" bestFit="1" customWidth="1"/>
    <col min="5606" max="5606" width="15.85546875" style="8" bestFit="1" customWidth="1"/>
    <col min="5607" max="5607" width="15.140625" style="8" bestFit="1" customWidth="1"/>
    <col min="5608" max="5608" width="18.28515625" style="8" bestFit="1" customWidth="1"/>
    <col min="5609" max="5609" width="13.28515625" style="8" bestFit="1" customWidth="1"/>
    <col min="5610" max="5610" width="19.28515625" style="8" customWidth="1"/>
    <col min="5611" max="5611" width="15.140625" style="8" customWidth="1"/>
    <col min="5612" max="5612" width="21" style="8" bestFit="1" customWidth="1"/>
    <col min="5613" max="5613" width="17.140625" style="8" bestFit="1" customWidth="1"/>
    <col min="5614" max="5614" width="16.85546875" style="8" bestFit="1" customWidth="1"/>
    <col min="5615" max="5615" width="16.7109375" style="8" bestFit="1" customWidth="1"/>
    <col min="5616" max="5616" width="15.7109375" style="8" bestFit="1" customWidth="1"/>
    <col min="5617" max="5617" width="16.28515625" style="8" bestFit="1" customWidth="1"/>
    <col min="5618" max="5618" width="17.28515625" style="8" customWidth="1"/>
    <col min="5619" max="5619" width="23.42578125" style="8" bestFit="1" customWidth="1"/>
    <col min="5620" max="5620" width="31.85546875" style="8" bestFit="1" customWidth="1"/>
    <col min="5621" max="5621" width="7.85546875" style="8" bestFit="1" customWidth="1"/>
    <col min="5622" max="5622" width="5.7109375" style="8" bestFit="1" customWidth="1"/>
    <col min="5623" max="5623" width="9.140625" style="8" bestFit="1" customWidth="1"/>
    <col min="5624" max="5624" width="13.5703125" style="8" bestFit="1" customWidth="1"/>
    <col min="5625" max="5853" width="9.140625" style="8"/>
    <col min="5854" max="5854" width="4.42578125" style="8" bestFit="1" customWidth="1"/>
    <col min="5855" max="5855" width="18.28515625" style="8" bestFit="1" customWidth="1"/>
    <col min="5856" max="5856" width="19" style="8" bestFit="1" customWidth="1"/>
    <col min="5857" max="5857" width="15.42578125" style="8" bestFit="1" customWidth="1"/>
    <col min="5858" max="5859" width="12.42578125" style="8" bestFit="1" customWidth="1"/>
    <col min="5860" max="5860" width="7.140625" style="8" bestFit="1" customWidth="1"/>
    <col min="5861" max="5861" width="10.140625" style="8" bestFit="1" customWidth="1"/>
    <col min="5862" max="5862" width="15.85546875" style="8" bestFit="1" customWidth="1"/>
    <col min="5863" max="5863" width="15.140625" style="8" bestFit="1" customWidth="1"/>
    <col min="5864" max="5864" width="18.28515625" style="8" bestFit="1" customWidth="1"/>
    <col min="5865" max="5865" width="13.28515625" style="8" bestFit="1" customWidth="1"/>
    <col min="5866" max="5866" width="19.28515625" style="8" customWidth="1"/>
    <col min="5867" max="5867" width="15.140625" style="8" customWidth="1"/>
    <col min="5868" max="5868" width="21" style="8" bestFit="1" customWidth="1"/>
    <col min="5869" max="5869" width="17.140625" style="8" bestFit="1" customWidth="1"/>
    <col min="5870" max="5870" width="16.85546875" style="8" bestFit="1" customWidth="1"/>
    <col min="5871" max="5871" width="16.7109375" style="8" bestFit="1" customWidth="1"/>
    <col min="5872" max="5872" width="15.7109375" style="8" bestFit="1" customWidth="1"/>
    <col min="5873" max="5873" width="16.28515625" style="8" bestFit="1" customWidth="1"/>
    <col min="5874" max="5874" width="17.28515625" style="8" customWidth="1"/>
    <col min="5875" max="5875" width="23.42578125" style="8" bestFit="1" customWidth="1"/>
    <col min="5876" max="5876" width="31.85546875" style="8" bestFit="1" customWidth="1"/>
    <col min="5877" max="5877" width="7.85546875" style="8" bestFit="1" customWidth="1"/>
    <col min="5878" max="5878" width="5.7109375" style="8" bestFit="1" customWidth="1"/>
    <col min="5879" max="5879" width="9.140625" style="8" bestFit="1" customWidth="1"/>
    <col min="5880" max="5880" width="13.5703125" style="8" bestFit="1" customWidth="1"/>
    <col min="5881" max="6109" width="9.140625" style="8"/>
    <col min="6110" max="6110" width="4.42578125" style="8" bestFit="1" customWidth="1"/>
    <col min="6111" max="6111" width="18.28515625" style="8" bestFit="1" customWidth="1"/>
    <col min="6112" max="6112" width="19" style="8" bestFit="1" customWidth="1"/>
    <col min="6113" max="6113" width="15.42578125" style="8" bestFit="1" customWidth="1"/>
    <col min="6114" max="6115" width="12.42578125" style="8" bestFit="1" customWidth="1"/>
    <col min="6116" max="6116" width="7.140625" style="8" bestFit="1" customWidth="1"/>
    <col min="6117" max="6117" width="10.140625" style="8" bestFit="1" customWidth="1"/>
    <col min="6118" max="6118" width="15.85546875" style="8" bestFit="1" customWidth="1"/>
    <col min="6119" max="6119" width="15.140625" style="8" bestFit="1" customWidth="1"/>
    <col min="6120" max="6120" width="18.28515625" style="8" bestFit="1" customWidth="1"/>
    <col min="6121" max="6121" width="13.28515625" style="8" bestFit="1" customWidth="1"/>
    <col min="6122" max="6122" width="19.28515625" style="8" customWidth="1"/>
    <col min="6123" max="6123" width="15.140625" style="8" customWidth="1"/>
    <col min="6124" max="6124" width="21" style="8" bestFit="1" customWidth="1"/>
    <col min="6125" max="6125" width="17.140625" style="8" bestFit="1" customWidth="1"/>
    <col min="6126" max="6126" width="16.85546875" style="8" bestFit="1" customWidth="1"/>
    <col min="6127" max="6127" width="16.7109375" style="8" bestFit="1" customWidth="1"/>
    <col min="6128" max="6128" width="15.7109375" style="8" bestFit="1" customWidth="1"/>
    <col min="6129" max="6129" width="16.28515625" style="8" bestFit="1" customWidth="1"/>
    <col min="6130" max="6130" width="17.28515625" style="8" customWidth="1"/>
    <col min="6131" max="6131" width="23.42578125" style="8" bestFit="1" customWidth="1"/>
    <col min="6132" max="6132" width="31.85546875" style="8" bestFit="1" customWidth="1"/>
    <col min="6133" max="6133" width="7.85546875" style="8" bestFit="1" customWidth="1"/>
    <col min="6134" max="6134" width="5.7109375" style="8" bestFit="1" customWidth="1"/>
    <col min="6135" max="6135" width="9.140625" style="8" bestFit="1" customWidth="1"/>
    <col min="6136" max="6136" width="13.5703125" style="8" bestFit="1" customWidth="1"/>
    <col min="6137" max="6365" width="9.140625" style="8"/>
    <col min="6366" max="6366" width="4.42578125" style="8" bestFit="1" customWidth="1"/>
    <col min="6367" max="6367" width="18.28515625" style="8" bestFit="1" customWidth="1"/>
    <col min="6368" max="6368" width="19" style="8" bestFit="1" customWidth="1"/>
    <col min="6369" max="6369" width="15.42578125" style="8" bestFit="1" customWidth="1"/>
    <col min="6370" max="6371" width="12.42578125" style="8" bestFit="1" customWidth="1"/>
    <col min="6372" max="6372" width="7.140625" style="8" bestFit="1" customWidth="1"/>
    <col min="6373" max="6373" width="10.140625" style="8" bestFit="1" customWidth="1"/>
    <col min="6374" max="6374" width="15.85546875" style="8" bestFit="1" customWidth="1"/>
    <col min="6375" max="6375" width="15.140625" style="8" bestFit="1" customWidth="1"/>
    <col min="6376" max="6376" width="18.28515625" style="8" bestFit="1" customWidth="1"/>
    <col min="6377" max="6377" width="13.28515625" style="8" bestFit="1" customWidth="1"/>
    <col min="6378" max="6378" width="19.28515625" style="8" customWidth="1"/>
    <col min="6379" max="6379" width="15.140625" style="8" customWidth="1"/>
    <col min="6380" max="6380" width="21" style="8" bestFit="1" customWidth="1"/>
    <col min="6381" max="6381" width="17.140625" style="8" bestFit="1" customWidth="1"/>
    <col min="6382" max="6382" width="16.85546875" style="8" bestFit="1" customWidth="1"/>
    <col min="6383" max="6383" width="16.7109375" style="8" bestFit="1" customWidth="1"/>
    <col min="6384" max="6384" width="15.7109375" style="8" bestFit="1" customWidth="1"/>
    <col min="6385" max="6385" width="16.28515625" style="8" bestFit="1" customWidth="1"/>
    <col min="6386" max="6386" width="17.28515625" style="8" customWidth="1"/>
    <col min="6387" max="6387" width="23.42578125" style="8" bestFit="1" customWidth="1"/>
    <col min="6388" max="6388" width="31.85546875" style="8" bestFit="1" customWidth="1"/>
    <col min="6389" max="6389" width="7.85546875" style="8" bestFit="1" customWidth="1"/>
    <col min="6390" max="6390" width="5.7109375" style="8" bestFit="1" customWidth="1"/>
    <col min="6391" max="6391" width="9.140625" style="8" bestFit="1" customWidth="1"/>
    <col min="6392" max="6392" width="13.5703125" style="8" bestFit="1" customWidth="1"/>
    <col min="6393" max="6621" width="9.140625" style="8"/>
    <col min="6622" max="6622" width="4.42578125" style="8" bestFit="1" customWidth="1"/>
    <col min="6623" max="6623" width="18.28515625" style="8" bestFit="1" customWidth="1"/>
    <col min="6624" max="6624" width="19" style="8" bestFit="1" customWidth="1"/>
    <col min="6625" max="6625" width="15.42578125" style="8" bestFit="1" customWidth="1"/>
    <col min="6626" max="6627" width="12.42578125" style="8" bestFit="1" customWidth="1"/>
    <col min="6628" max="6628" width="7.140625" style="8" bestFit="1" customWidth="1"/>
    <col min="6629" max="6629" width="10.140625" style="8" bestFit="1" customWidth="1"/>
    <col min="6630" max="6630" width="15.85546875" style="8" bestFit="1" customWidth="1"/>
    <col min="6631" max="6631" width="15.140625" style="8" bestFit="1" customWidth="1"/>
    <col min="6632" max="6632" width="18.28515625" style="8" bestFit="1" customWidth="1"/>
    <col min="6633" max="6633" width="13.28515625" style="8" bestFit="1" customWidth="1"/>
    <col min="6634" max="6634" width="19.28515625" style="8" customWidth="1"/>
    <col min="6635" max="6635" width="15.140625" style="8" customWidth="1"/>
    <col min="6636" max="6636" width="21" style="8" bestFit="1" customWidth="1"/>
    <col min="6637" max="6637" width="17.140625" style="8" bestFit="1" customWidth="1"/>
    <col min="6638" max="6638" width="16.85546875" style="8" bestFit="1" customWidth="1"/>
    <col min="6639" max="6639" width="16.7109375" style="8" bestFit="1" customWidth="1"/>
    <col min="6640" max="6640" width="15.7109375" style="8" bestFit="1" customWidth="1"/>
    <col min="6641" max="6641" width="16.28515625" style="8" bestFit="1" customWidth="1"/>
    <col min="6642" max="6642" width="17.28515625" style="8" customWidth="1"/>
    <col min="6643" max="6643" width="23.42578125" style="8" bestFit="1" customWidth="1"/>
    <col min="6644" max="6644" width="31.85546875" style="8" bestFit="1" customWidth="1"/>
    <col min="6645" max="6645" width="7.85546875" style="8" bestFit="1" customWidth="1"/>
    <col min="6646" max="6646" width="5.7109375" style="8" bestFit="1" customWidth="1"/>
    <col min="6647" max="6647" width="9.140625" style="8" bestFit="1" customWidth="1"/>
    <col min="6648" max="6648" width="13.5703125" style="8" bestFit="1" customWidth="1"/>
    <col min="6649" max="6877" width="9.140625" style="8"/>
    <col min="6878" max="6878" width="4.42578125" style="8" bestFit="1" customWidth="1"/>
    <col min="6879" max="6879" width="18.28515625" style="8" bestFit="1" customWidth="1"/>
    <col min="6880" max="6880" width="19" style="8" bestFit="1" customWidth="1"/>
    <col min="6881" max="6881" width="15.42578125" style="8" bestFit="1" customWidth="1"/>
    <col min="6882" max="6883" width="12.42578125" style="8" bestFit="1" customWidth="1"/>
    <col min="6884" max="6884" width="7.140625" style="8" bestFit="1" customWidth="1"/>
    <col min="6885" max="6885" width="10.140625" style="8" bestFit="1" customWidth="1"/>
    <col min="6886" max="6886" width="15.85546875" style="8" bestFit="1" customWidth="1"/>
    <col min="6887" max="6887" width="15.140625" style="8" bestFit="1" customWidth="1"/>
    <col min="6888" max="6888" width="18.28515625" style="8" bestFit="1" customWidth="1"/>
    <col min="6889" max="6889" width="13.28515625" style="8" bestFit="1" customWidth="1"/>
    <col min="6890" max="6890" width="19.28515625" style="8" customWidth="1"/>
    <col min="6891" max="6891" width="15.140625" style="8" customWidth="1"/>
    <col min="6892" max="6892" width="21" style="8" bestFit="1" customWidth="1"/>
    <col min="6893" max="6893" width="17.140625" style="8" bestFit="1" customWidth="1"/>
    <col min="6894" max="6894" width="16.85546875" style="8" bestFit="1" customWidth="1"/>
    <col min="6895" max="6895" width="16.7109375" style="8" bestFit="1" customWidth="1"/>
    <col min="6896" max="6896" width="15.7109375" style="8" bestFit="1" customWidth="1"/>
    <col min="6897" max="6897" width="16.28515625" style="8" bestFit="1" customWidth="1"/>
    <col min="6898" max="6898" width="17.28515625" style="8" customWidth="1"/>
    <col min="6899" max="6899" width="23.42578125" style="8" bestFit="1" customWidth="1"/>
    <col min="6900" max="6900" width="31.85546875" style="8" bestFit="1" customWidth="1"/>
    <col min="6901" max="6901" width="7.85546875" style="8" bestFit="1" customWidth="1"/>
    <col min="6902" max="6902" width="5.7109375" style="8" bestFit="1" customWidth="1"/>
    <col min="6903" max="6903" width="9.140625" style="8" bestFit="1" customWidth="1"/>
    <col min="6904" max="6904" width="13.5703125" style="8" bestFit="1" customWidth="1"/>
    <col min="6905" max="7133" width="9.140625" style="8"/>
    <col min="7134" max="7134" width="4.42578125" style="8" bestFit="1" customWidth="1"/>
    <col min="7135" max="7135" width="18.28515625" style="8" bestFit="1" customWidth="1"/>
    <col min="7136" max="7136" width="19" style="8" bestFit="1" customWidth="1"/>
    <col min="7137" max="7137" width="15.42578125" style="8" bestFit="1" customWidth="1"/>
    <col min="7138" max="7139" width="12.42578125" style="8" bestFit="1" customWidth="1"/>
    <col min="7140" max="7140" width="7.140625" style="8" bestFit="1" customWidth="1"/>
    <col min="7141" max="7141" width="10.140625" style="8" bestFit="1" customWidth="1"/>
    <col min="7142" max="7142" width="15.85546875" style="8" bestFit="1" customWidth="1"/>
    <col min="7143" max="7143" width="15.140625" style="8" bestFit="1" customWidth="1"/>
    <col min="7144" max="7144" width="18.28515625" style="8" bestFit="1" customWidth="1"/>
    <col min="7145" max="7145" width="13.28515625" style="8" bestFit="1" customWidth="1"/>
    <col min="7146" max="7146" width="19.28515625" style="8" customWidth="1"/>
    <col min="7147" max="7147" width="15.140625" style="8" customWidth="1"/>
    <col min="7148" max="7148" width="21" style="8" bestFit="1" customWidth="1"/>
    <col min="7149" max="7149" width="17.140625" style="8" bestFit="1" customWidth="1"/>
    <col min="7150" max="7150" width="16.85546875" style="8" bestFit="1" customWidth="1"/>
    <col min="7151" max="7151" width="16.7109375" style="8" bestFit="1" customWidth="1"/>
    <col min="7152" max="7152" width="15.7109375" style="8" bestFit="1" customWidth="1"/>
    <col min="7153" max="7153" width="16.28515625" style="8" bestFit="1" customWidth="1"/>
    <col min="7154" max="7154" width="17.28515625" style="8" customWidth="1"/>
    <col min="7155" max="7155" width="23.42578125" style="8" bestFit="1" customWidth="1"/>
    <col min="7156" max="7156" width="31.85546875" style="8" bestFit="1" customWidth="1"/>
    <col min="7157" max="7157" width="7.85546875" style="8" bestFit="1" customWidth="1"/>
    <col min="7158" max="7158" width="5.7109375" style="8" bestFit="1" customWidth="1"/>
    <col min="7159" max="7159" width="9.140625" style="8" bestFit="1" customWidth="1"/>
    <col min="7160" max="7160" width="13.5703125" style="8" bestFit="1" customWidth="1"/>
    <col min="7161" max="7389" width="9.140625" style="8"/>
    <col min="7390" max="7390" width="4.42578125" style="8" bestFit="1" customWidth="1"/>
    <col min="7391" max="7391" width="18.28515625" style="8" bestFit="1" customWidth="1"/>
    <col min="7392" max="7392" width="19" style="8" bestFit="1" customWidth="1"/>
    <col min="7393" max="7393" width="15.42578125" style="8" bestFit="1" customWidth="1"/>
    <col min="7394" max="7395" width="12.42578125" style="8" bestFit="1" customWidth="1"/>
    <col min="7396" max="7396" width="7.140625" style="8" bestFit="1" customWidth="1"/>
    <col min="7397" max="7397" width="10.140625" style="8" bestFit="1" customWidth="1"/>
    <col min="7398" max="7398" width="15.85546875" style="8" bestFit="1" customWidth="1"/>
    <col min="7399" max="7399" width="15.140625" style="8" bestFit="1" customWidth="1"/>
    <col min="7400" max="7400" width="18.28515625" style="8" bestFit="1" customWidth="1"/>
    <col min="7401" max="7401" width="13.28515625" style="8" bestFit="1" customWidth="1"/>
    <col min="7402" max="7402" width="19.28515625" style="8" customWidth="1"/>
    <col min="7403" max="7403" width="15.140625" style="8" customWidth="1"/>
    <col min="7404" max="7404" width="21" style="8" bestFit="1" customWidth="1"/>
    <col min="7405" max="7405" width="17.140625" style="8" bestFit="1" customWidth="1"/>
    <col min="7406" max="7406" width="16.85546875" style="8" bestFit="1" customWidth="1"/>
    <col min="7407" max="7407" width="16.7109375" style="8" bestFit="1" customWidth="1"/>
    <col min="7408" max="7408" width="15.7109375" style="8" bestFit="1" customWidth="1"/>
    <col min="7409" max="7409" width="16.28515625" style="8" bestFit="1" customWidth="1"/>
    <col min="7410" max="7410" width="17.28515625" style="8" customWidth="1"/>
    <col min="7411" max="7411" width="23.42578125" style="8" bestFit="1" customWidth="1"/>
    <col min="7412" max="7412" width="31.85546875" style="8" bestFit="1" customWidth="1"/>
    <col min="7413" max="7413" width="7.85546875" style="8" bestFit="1" customWidth="1"/>
    <col min="7414" max="7414" width="5.7109375" style="8" bestFit="1" customWidth="1"/>
    <col min="7415" max="7415" width="9.140625" style="8" bestFit="1" customWidth="1"/>
    <col min="7416" max="7416" width="13.5703125" style="8" bestFit="1" customWidth="1"/>
    <col min="7417" max="7645" width="9.140625" style="8"/>
    <col min="7646" max="7646" width="4.42578125" style="8" bestFit="1" customWidth="1"/>
    <col min="7647" max="7647" width="18.28515625" style="8" bestFit="1" customWidth="1"/>
    <col min="7648" max="7648" width="19" style="8" bestFit="1" customWidth="1"/>
    <col min="7649" max="7649" width="15.42578125" style="8" bestFit="1" customWidth="1"/>
    <col min="7650" max="7651" width="12.42578125" style="8" bestFit="1" customWidth="1"/>
    <col min="7652" max="7652" width="7.140625" style="8" bestFit="1" customWidth="1"/>
    <col min="7653" max="7653" width="10.140625" style="8" bestFit="1" customWidth="1"/>
    <col min="7654" max="7654" width="15.85546875" style="8" bestFit="1" customWidth="1"/>
    <col min="7655" max="7655" width="15.140625" style="8" bestFit="1" customWidth="1"/>
    <col min="7656" max="7656" width="18.28515625" style="8" bestFit="1" customWidth="1"/>
    <col min="7657" max="7657" width="13.28515625" style="8" bestFit="1" customWidth="1"/>
    <col min="7658" max="7658" width="19.28515625" style="8" customWidth="1"/>
    <col min="7659" max="7659" width="15.140625" style="8" customWidth="1"/>
    <col min="7660" max="7660" width="21" style="8" bestFit="1" customWidth="1"/>
    <col min="7661" max="7661" width="17.140625" style="8" bestFit="1" customWidth="1"/>
    <col min="7662" max="7662" width="16.85546875" style="8" bestFit="1" customWidth="1"/>
    <col min="7663" max="7663" width="16.7109375" style="8" bestFit="1" customWidth="1"/>
    <col min="7664" max="7664" width="15.7109375" style="8" bestFit="1" customWidth="1"/>
    <col min="7665" max="7665" width="16.28515625" style="8" bestFit="1" customWidth="1"/>
    <col min="7666" max="7666" width="17.28515625" style="8" customWidth="1"/>
    <col min="7667" max="7667" width="23.42578125" style="8" bestFit="1" customWidth="1"/>
    <col min="7668" max="7668" width="31.85546875" style="8" bestFit="1" customWidth="1"/>
    <col min="7669" max="7669" width="7.85546875" style="8" bestFit="1" customWidth="1"/>
    <col min="7670" max="7670" width="5.7109375" style="8" bestFit="1" customWidth="1"/>
    <col min="7671" max="7671" width="9.140625" style="8" bestFit="1" customWidth="1"/>
    <col min="7672" max="7672" width="13.5703125" style="8" bestFit="1" customWidth="1"/>
    <col min="7673" max="7901" width="9.140625" style="8"/>
    <col min="7902" max="7902" width="4.42578125" style="8" bestFit="1" customWidth="1"/>
    <col min="7903" max="7903" width="18.28515625" style="8" bestFit="1" customWidth="1"/>
    <col min="7904" max="7904" width="19" style="8" bestFit="1" customWidth="1"/>
    <col min="7905" max="7905" width="15.42578125" style="8" bestFit="1" customWidth="1"/>
    <col min="7906" max="7907" width="12.42578125" style="8" bestFit="1" customWidth="1"/>
    <col min="7908" max="7908" width="7.140625" style="8" bestFit="1" customWidth="1"/>
    <col min="7909" max="7909" width="10.140625" style="8" bestFit="1" customWidth="1"/>
    <col min="7910" max="7910" width="15.85546875" style="8" bestFit="1" customWidth="1"/>
    <col min="7911" max="7911" width="15.140625" style="8" bestFit="1" customWidth="1"/>
    <col min="7912" max="7912" width="18.28515625" style="8" bestFit="1" customWidth="1"/>
    <col min="7913" max="7913" width="13.28515625" style="8" bestFit="1" customWidth="1"/>
    <col min="7914" max="7914" width="19.28515625" style="8" customWidth="1"/>
    <col min="7915" max="7915" width="15.140625" style="8" customWidth="1"/>
    <col min="7916" max="7916" width="21" style="8" bestFit="1" customWidth="1"/>
    <col min="7917" max="7917" width="17.140625" style="8" bestFit="1" customWidth="1"/>
    <col min="7918" max="7918" width="16.85546875" style="8" bestFit="1" customWidth="1"/>
    <col min="7919" max="7919" width="16.7109375" style="8" bestFit="1" customWidth="1"/>
    <col min="7920" max="7920" width="15.7109375" style="8" bestFit="1" customWidth="1"/>
    <col min="7921" max="7921" width="16.28515625" style="8" bestFit="1" customWidth="1"/>
    <col min="7922" max="7922" width="17.28515625" style="8" customWidth="1"/>
    <col min="7923" max="7923" width="23.42578125" style="8" bestFit="1" customWidth="1"/>
    <col min="7924" max="7924" width="31.85546875" style="8" bestFit="1" customWidth="1"/>
    <col min="7925" max="7925" width="7.85546875" style="8" bestFit="1" customWidth="1"/>
    <col min="7926" max="7926" width="5.7109375" style="8" bestFit="1" customWidth="1"/>
    <col min="7927" max="7927" width="9.140625" style="8" bestFit="1" customWidth="1"/>
    <col min="7928" max="7928" width="13.5703125" style="8" bestFit="1" customWidth="1"/>
    <col min="7929" max="8157" width="9.140625" style="8"/>
    <col min="8158" max="8158" width="4.42578125" style="8" bestFit="1" customWidth="1"/>
    <col min="8159" max="8159" width="18.28515625" style="8" bestFit="1" customWidth="1"/>
    <col min="8160" max="8160" width="19" style="8" bestFit="1" customWidth="1"/>
    <col min="8161" max="8161" width="15.42578125" style="8" bestFit="1" customWidth="1"/>
    <col min="8162" max="8163" width="12.42578125" style="8" bestFit="1" customWidth="1"/>
    <col min="8164" max="8164" width="7.140625" style="8" bestFit="1" customWidth="1"/>
    <col min="8165" max="8165" width="10.140625" style="8" bestFit="1" customWidth="1"/>
    <col min="8166" max="8166" width="15.85546875" style="8" bestFit="1" customWidth="1"/>
    <col min="8167" max="8167" width="15.140625" style="8" bestFit="1" customWidth="1"/>
    <col min="8168" max="8168" width="18.28515625" style="8" bestFit="1" customWidth="1"/>
    <col min="8169" max="8169" width="13.28515625" style="8" bestFit="1" customWidth="1"/>
    <col min="8170" max="8170" width="19.28515625" style="8" customWidth="1"/>
    <col min="8171" max="8171" width="15.140625" style="8" customWidth="1"/>
    <col min="8172" max="8172" width="21" style="8" bestFit="1" customWidth="1"/>
    <col min="8173" max="8173" width="17.140625" style="8" bestFit="1" customWidth="1"/>
    <col min="8174" max="8174" width="16.85546875" style="8" bestFit="1" customWidth="1"/>
    <col min="8175" max="8175" width="16.7109375" style="8" bestFit="1" customWidth="1"/>
    <col min="8176" max="8176" width="15.7109375" style="8" bestFit="1" customWidth="1"/>
    <col min="8177" max="8177" width="16.28515625" style="8" bestFit="1" customWidth="1"/>
    <col min="8178" max="8178" width="17.28515625" style="8" customWidth="1"/>
    <col min="8179" max="8179" width="23.42578125" style="8" bestFit="1" customWidth="1"/>
    <col min="8180" max="8180" width="31.85546875" style="8" bestFit="1" customWidth="1"/>
    <col min="8181" max="8181" width="7.85546875" style="8" bestFit="1" customWidth="1"/>
    <col min="8182" max="8182" width="5.7109375" style="8" bestFit="1" customWidth="1"/>
    <col min="8183" max="8183" width="9.140625" style="8" bestFit="1" customWidth="1"/>
    <col min="8184" max="8184" width="13.5703125" style="8" bestFit="1" customWidth="1"/>
    <col min="8185" max="8413" width="9.140625" style="8"/>
    <col min="8414" max="8414" width="4.42578125" style="8" bestFit="1" customWidth="1"/>
    <col min="8415" max="8415" width="18.28515625" style="8" bestFit="1" customWidth="1"/>
    <col min="8416" max="8416" width="19" style="8" bestFit="1" customWidth="1"/>
    <col min="8417" max="8417" width="15.42578125" style="8" bestFit="1" customWidth="1"/>
    <col min="8418" max="8419" width="12.42578125" style="8" bestFit="1" customWidth="1"/>
    <col min="8420" max="8420" width="7.140625" style="8" bestFit="1" customWidth="1"/>
    <col min="8421" max="8421" width="10.140625" style="8" bestFit="1" customWidth="1"/>
    <col min="8422" max="8422" width="15.85546875" style="8" bestFit="1" customWidth="1"/>
    <col min="8423" max="8423" width="15.140625" style="8" bestFit="1" customWidth="1"/>
    <col min="8424" max="8424" width="18.28515625" style="8" bestFit="1" customWidth="1"/>
    <col min="8425" max="8425" width="13.28515625" style="8" bestFit="1" customWidth="1"/>
    <col min="8426" max="8426" width="19.28515625" style="8" customWidth="1"/>
    <col min="8427" max="8427" width="15.140625" style="8" customWidth="1"/>
    <col min="8428" max="8428" width="21" style="8" bestFit="1" customWidth="1"/>
    <col min="8429" max="8429" width="17.140625" style="8" bestFit="1" customWidth="1"/>
    <col min="8430" max="8430" width="16.85546875" style="8" bestFit="1" customWidth="1"/>
    <col min="8431" max="8431" width="16.7109375" style="8" bestFit="1" customWidth="1"/>
    <col min="8432" max="8432" width="15.7109375" style="8" bestFit="1" customWidth="1"/>
    <col min="8433" max="8433" width="16.28515625" style="8" bestFit="1" customWidth="1"/>
    <col min="8434" max="8434" width="17.28515625" style="8" customWidth="1"/>
    <col min="8435" max="8435" width="23.42578125" style="8" bestFit="1" customWidth="1"/>
    <col min="8436" max="8436" width="31.85546875" style="8" bestFit="1" customWidth="1"/>
    <col min="8437" max="8437" width="7.85546875" style="8" bestFit="1" customWidth="1"/>
    <col min="8438" max="8438" width="5.7109375" style="8" bestFit="1" customWidth="1"/>
    <col min="8439" max="8439" width="9.140625" style="8" bestFit="1" customWidth="1"/>
    <col min="8440" max="8440" width="13.5703125" style="8" bestFit="1" customWidth="1"/>
    <col min="8441" max="8669" width="9.140625" style="8"/>
    <col min="8670" max="8670" width="4.42578125" style="8" bestFit="1" customWidth="1"/>
    <col min="8671" max="8671" width="18.28515625" style="8" bestFit="1" customWidth="1"/>
    <col min="8672" max="8672" width="19" style="8" bestFit="1" customWidth="1"/>
    <col min="8673" max="8673" width="15.42578125" style="8" bestFit="1" customWidth="1"/>
    <col min="8674" max="8675" width="12.42578125" style="8" bestFit="1" customWidth="1"/>
    <col min="8676" max="8676" width="7.140625" style="8" bestFit="1" customWidth="1"/>
    <col min="8677" max="8677" width="10.140625" style="8" bestFit="1" customWidth="1"/>
    <col min="8678" max="8678" width="15.85546875" style="8" bestFit="1" customWidth="1"/>
    <col min="8679" max="8679" width="15.140625" style="8" bestFit="1" customWidth="1"/>
    <col min="8680" max="8680" width="18.28515625" style="8" bestFit="1" customWidth="1"/>
    <col min="8681" max="8681" width="13.28515625" style="8" bestFit="1" customWidth="1"/>
    <col min="8682" max="8682" width="19.28515625" style="8" customWidth="1"/>
    <col min="8683" max="8683" width="15.140625" style="8" customWidth="1"/>
    <col min="8684" max="8684" width="21" style="8" bestFit="1" customWidth="1"/>
    <col min="8685" max="8685" width="17.140625" style="8" bestFit="1" customWidth="1"/>
    <col min="8686" max="8686" width="16.85546875" style="8" bestFit="1" customWidth="1"/>
    <col min="8687" max="8687" width="16.7109375" style="8" bestFit="1" customWidth="1"/>
    <col min="8688" max="8688" width="15.7109375" style="8" bestFit="1" customWidth="1"/>
    <col min="8689" max="8689" width="16.28515625" style="8" bestFit="1" customWidth="1"/>
    <col min="8690" max="8690" width="17.28515625" style="8" customWidth="1"/>
    <col min="8691" max="8691" width="23.42578125" style="8" bestFit="1" customWidth="1"/>
    <col min="8692" max="8692" width="31.85546875" style="8" bestFit="1" customWidth="1"/>
    <col min="8693" max="8693" width="7.85546875" style="8" bestFit="1" customWidth="1"/>
    <col min="8694" max="8694" width="5.7109375" style="8" bestFit="1" customWidth="1"/>
    <col min="8695" max="8695" width="9.140625" style="8" bestFit="1" customWidth="1"/>
    <col min="8696" max="8696" width="13.5703125" style="8" bestFit="1" customWidth="1"/>
    <col min="8697" max="8925" width="9.140625" style="8"/>
    <col min="8926" max="8926" width="4.42578125" style="8" bestFit="1" customWidth="1"/>
    <col min="8927" max="8927" width="18.28515625" style="8" bestFit="1" customWidth="1"/>
    <col min="8928" max="8928" width="19" style="8" bestFit="1" customWidth="1"/>
    <col min="8929" max="8929" width="15.42578125" style="8" bestFit="1" customWidth="1"/>
    <col min="8930" max="8931" width="12.42578125" style="8" bestFit="1" customWidth="1"/>
    <col min="8932" max="8932" width="7.140625" style="8" bestFit="1" customWidth="1"/>
    <col min="8933" max="8933" width="10.140625" style="8" bestFit="1" customWidth="1"/>
    <col min="8934" max="8934" width="15.85546875" style="8" bestFit="1" customWidth="1"/>
    <col min="8935" max="8935" width="15.140625" style="8" bestFit="1" customWidth="1"/>
    <col min="8936" max="8936" width="18.28515625" style="8" bestFit="1" customWidth="1"/>
    <col min="8937" max="8937" width="13.28515625" style="8" bestFit="1" customWidth="1"/>
    <col min="8938" max="8938" width="19.28515625" style="8" customWidth="1"/>
    <col min="8939" max="8939" width="15.140625" style="8" customWidth="1"/>
    <col min="8940" max="8940" width="21" style="8" bestFit="1" customWidth="1"/>
    <col min="8941" max="8941" width="17.140625" style="8" bestFit="1" customWidth="1"/>
    <col min="8942" max="8942" width="16.85546875" style="8" bestFit="1" customWidth="1"/>
    <col min="8943" max="8943" width="16.7109375" style="8" bestFit="1" customWidth="1"/>
    <col min="8944" max="8944" width="15.7109375" style="8" bestFit="1" customWidth="1"/>
    <col min="8945" max="8945" width="16.28515625" style="8" bestFit="1" customWidth="1"/>
    <col min="8946" max="8946" width="17.28515625" style="8" customWidth="1"/>
    <col min="8947" max="8947" width="23.42578125" style="8" bestFit="1" customWidth="1"/>
    <col min="8948" max="8948" width="31.85546875" style="8" bestFit="1" customWidth="1"/>
    <col min="8949" max="8949" width="7.85546875" style="8" bestFit="1" customWidth="1"/>
    <col min="8950" max="8950" width="5.7109375" style="8" bestFit="1" customWidth="1"/>
    <col min="8951" max="8951" width="9.140625" style="8" bestFit="1" customWidth="1"/>
    <col min="8952" max="8952" width="13.5703125" style="8" bestFit="1" customWidth="1"/>
    <col min="8953" max="9181" width="9.140625" style="8"/>
    <col min="9182" max="9182" width="4.42578125" style="8" bestFit="1" customWidth="1"/>
    <col min="9183" max="9183" width="18.28515625" style="8" bestFit="1" customWidth="1"/>
    <col min="9184" max="9184" width="19" style="8" bestFit="1" customWidth="1"/>
    <col min="9185" max="9185" width="15.42578125" style="8" bestFit="1" customWidth="1"/>
    <col min="9186" max="9187" width="12.42578125" style="8" bestFit="1" customWidth="1"/>
    <col min="9188" max="9188" width="7.140625" style="8" bestFit="1" customWidth="1"/>
    <col min="9189" max="9189" width="10.140625" style="8" bestFit="1" customWidth="1"/>
    <col min="9190" max="9190" width="15.85546875" style="8" bestFit="1" customWidth="1"/>
    <col min="9191" max="9191" width="15.140625" style="8" bestFit="1" customWidth="1"/>
    <col min="9192" max="9192" width="18.28515625" style="8" bestFit="1" customWidth="1"/>
    <col min="9193" max="9193" width="13.28515625" style="8" bestFit="1" customWidth="1"/>
    <col min="9194" max="9194" width="19.28515625" style="8" customWidth="1"/>
    <col min="9195" max="9195" width="15.140625" style="8" customWidth="1"/>
    <col min="9196" max="9196" width="21" style="8" bestFit="1" customWidth="1"/>
    <col min="9197" max="9197" width="17.140625" style="8" bestFit="1" customWidth="1"/>
    <col min="9198" max="9198" width="16.85546875" style="8" bestFit="1" customWidth="1"/>
    <col min="9199" max="9199" width="16.7109375" style="8" bestFit="1" customWidth="1"/>
    <col min="9200" max="9200" width="15.7109375" style="8" bestFit="1" customWidth="1"/>
    <col min="9201" max="9201" width="16.28515625" style="8" bestFit="1" customWidth="1"/>
    <col min="9202" max="9202" width="17.28515625" style="8" customWidth="1"/>
    <col min="9203" max="9203" width="23.42578125" style="8" bestFit="1" customWidth="1"/>
    <col min="9204" max="9204" width="31.85546875" style="8" bestFit="1" customWidth="1"/>
    <col min="9205" max="9205" width="7.85546875" style="8" bestFit="1" customWidth="1"/>
    <col min="9206" max="9206" width="5.7109375" style="8" bestFit="1" customWidth="1"/>
    <col min="9207" max="9207" width="9.140625" style="8" bestFit="1" customWidth="1"/>
    <col min="9208" max="9208" width="13.5703125" style="8" bestFit="1" customWidth="1"/>
    <col min="9209" max="9437" width="9.140625" style="8"/>
    <col min="9438" max="9438" width="4.42578125" style="8" bestFit="1" customWidth="1"/>
    <col min="9439" max="9439" width="18.28515625" style="8" bestFit="1" customWidth="1"/>
    <col min="9440" max="9440" width="19" style="8" bestFit="1" customWidth="1"/>
    <col min="9441" max="9441" width="15.42578125" style="8" bestFit="1" customWidth="1"/>
    <col min="9442" max="9443" width="12.42578125" style="8" bestFit="1" customWidth="1"/>
    <col min="9444" max="9444" width="7.140625" style="8" bestFit="1" customWidth="1"/>
    <col min="9445" max="9445" width="10.140625" style="8" bestFit="1" customWidth="1"/>
    <col min="9446" max="9446" width="15.85546875" style="8" bestFit="1" customWidth="1"/>
    <col min="9447" max="9447" width="15.140625" style="8" bestFit="1" customWidth="1"/>
    <col min="9448" max="9448" width="18.28515625" style="8" bestFit="1" customWidth="1"/>
    <col min="9449" max="9449" width="13.28515625" style="8" bestFit="1" customWidth="1"/>
    <col min="9450" max="9450" width="19.28515625" style="8" customWidth="1"/>
    <col min="9451" max="9451" width="15.140625" style="8" customWidth="1"/>
    <col min="9452" max="9452" width="21" style="8" bestFit="1" customWidth="1"/>
    <col min="9453" max="9453" width="17.140625" style="8" bestFit="1" customWidth="1"/>
    <col min="9454" max="9454" width="16.85546875" style="8" bestFit="1" customWidth="1"/>
    <col min="9455" max="9455" width="16.7109375" style="8" bestFit="1" customWidth="1"/>
    <col min="9456" max="9456" width="15.7109375" style="8" bestFit="1" customWidth="1"/>
    <col min="9457" max="9457" width="16.28515625" style="8" bestFit="1" customWidth="1"/>
    <col min="9458" max="9458" width="17.28515625" style="8" customWidth="1"/>
    <col min="9459" max="9459" width="23.42578125" style="8" bestFit="1" customWidth="1"/>
    <col min="9460" max="9460" width="31.85546875" style="8" bestFit="1" customWidth="1"/>
    <col min="9461" max="9461" width="7.85546875" style="8" bestFit="1" customWidth="1"/>
    <col min="9462" max="9462" width="5.7109375" style="8" bestFit="1" customWidth="1"/>
    <col min="9463" max="9463" width="9.140625" style="8" bestFit="1" customWidth="1"/>
    <col min="9464" max="9464" width="13.5703125" style="8" bestFit="1" customWidth="1"/>
    <col min="9465" max="9693" width="9.140625" style="8"/>
    <col min="9694" max="9694" width="4.42578125" style="8" bestFit="1" customWidth="1"/>
    <col min="9695" max="9695" width="18.28515625" style="8" bestFit="1" customWidth="1"/>
    <col min="9696" max="9696" width="19" style="8" bestFit="1" customWidth="1"/>
    <col min="9697" max="9697" width="15.42578125" style="8" bestFit="1" customWidth="1"/>
    <col min="9698" max="9699" width="12.42578125" style="8" bestFit="1" customWidth="1"/>
    <col min="9700" max="9700" width="7.140625" style="8" bestFit="1" customWidth="1"/>
    <col min="9701" max="9701" width="10.140625" style="8" bestFit="1" customWidth="1"/>
    <col min="9702" max="9702" width="15.85546875" style="8" bestFit="1" customWidth="1"/>
    <col min="9703" max="9703" width="15.140625" style="8" bestFit="1" customWidth="1"/>
    <col min="9704" max="9704" width="18.28515625" style="8" bestFit="1" customWidth="1"/>
    <col min="9705" max="9705" width="13.28515625" style="8" bestFit="1" customWidth="1"/>
    <col min="9706" max="9706" width="19.28515625" style="8" customWidth="1"/>
    <col min="9707" max="9707" width="15.140625" style="8" customWidth="1"/>
    <col min="9708" max="9708" width="21" style="8" bestFit="1" customWidth="1"/>
    <col min="9709" max="9709" width="17.140625" style="8" bestFit="1" customWidth="1"/>
    <col min="9710" max="9710" width="16.85546875" style="8" bestFit="1" customWidth="1"/>
    <col min="9711" max="9711" width="16.7109375" style="8" bestFit="1" customWidth="1"/>
    <col min="9712" max="9712" width="15.7109375" style="8" bestFit="1" customWidth="1"/>
    <col min="9713" max="9713" width="16.28515625" style="8" bestFit="1" customWidth="1"/>
    <col min="9714" max="9714" width="17.28515625" style="8" customWidth="1"/>
    <col min="9715" max="9715" width="23.42578125" style="8" bestFit="1" customWidth="1"/>
    <col min="9716" max="9716" width="31.85546875" style="8" bestFit="1" customWidth="1"/>
    <col min="9717" max="9717" width="7.85546875" style="8" bestFit="1" customWidth="1"/>
    <col min="9718" max="9718" width="5.7109375" style="8" bestFit="1" customWidth="1"/>
    <col min="9719" max="9719" width="9.140625" style="8" bestFit="1" customWidth="1"/>
    <col min="9720" max="9720" width="13.5703125" style="8" bestFit="1" customWidth="1"/>
    <col min="9721" max="9949" width="9.140625" style="8"/>
    <col min="9950" max="9950" width="4.42578125" style="8" bestFit="1" customWidth="1"/>
    <col min="9951" max="9951" width="18.28515625" style="8" bestFit="1" customWidth="1"/>
    <col min="9952" max="9952" width="19" style="8" bestFit="1" customWidth="1"/>
    <col min="9953" max="9953" width="15.42578125" style="8" bestFit="1" customWidth="1"/>
    <col min="9954" max="9955" width="12.42578125" style="8" bestFit="1" customWidth="1"/>
    <col min="9956" max="9956" width="7.140625" style="8" bestFit="1" customWidth="1"/>
    <col min="9957" max="9957" width="10.140625" style="8" bestFit="1" customWidth="1"/>
    <col min="9958" max="9958" width="15.85546875" style="8" bestFit="1" customWidth="1"/>
    <col min="9959" max="9959" width="15.140625" style="8" bestFit="1" customWidth="1"/>
    <col min="9960" max="9960" width="18.28515625" style="8" bestFit="1" customWidth="1"/>
    <col min="9961" max="9961" width="13.28515625" style="8" bestFit="1" customWidth="1"/>
    <col min="9962" max="9962" width="19.28515625" style="8" customWidth="1"/>
    <col min="9963" max="9963" width="15.140625" style="8" customWidth="1"/>
    <col min="9964" max="9964" width="21" style="8" bestFit="1" customWidth="1"/>
    <col min="9965" max="9965" width="17.140625" style="8" bestFit="1" customWidth="1"/>
    <col min="9966" max="9966" width="16.85546875" style="8" bestFit="1" customWidth="1"/>
    <col min="9967" max="9967" width="16.7109375" style="8" bestFit="1" customWidth="1"/>
    <col min="9968" max="9968" width="15.7109375" style="8" bestFit="1" customWidth="1"/>
    <col min="9969" max="9969" width="16.28515625" style="8" bestFit="1" customWidth="1"/>
    <col min="9970" max="9970" width="17.28515625" style="8" customWidth="1"/>
    <col min="9971" max="9971" width="23.42578125" style="8" bestFit="1" customWidth="1"/>
    <col min="9972" max="9972" width="31.85546875" style="8" bestFit="1" customWidth="1"/>
    <col min="9973" max="9973" width="7.85546875" style="8" bestFit="1" customWidth="1"/>
    <col min="9974" max="9974" width="5.7109375" style="8" bestFit="1" customWidth="1"/>
    <col min="9975" max="9975" width="9.140625" style="8" bestFit="1" customWidth="1"/>
    <col min="9976" max="9976" width="13.5703125" style="8" bestFit="1" customWidth="1"/>
    <col min="9977" max="10205" width="9.140625" style="8"/>
    <col min="10206" max="10206" width="4.42578125" style="8" bestFit="1" customWidth="1"/>
    <col min="10207" max="10207" width="18.28515625" style="8" bestFit="1" customWidth="1"/>
    <col min="10208" max="10208" width="19" style="8" bestFit="1" customWidth="1"/>
    <col min="10209" max="10209" width="15.42578125" style="8" bestFit="1" customWidth="1"/>
    <col min="10210" max="10211" width="12.42578125" style="8" bestFit="1" customWidth="1"/>
    <col min="10212" max="10212" width="7.140625" style="8" bestFit="1" customWidth="1"/>
    <col min="10213" max="10213" width="10.140625" style="8" bestFit="1" customWidth="1"/>
    <col min="10214" max="10214" width="15.85546875" style="8" bestFit="1" customWidth="1"/>
    <col min="10215" max="10215" width="15.140625" style="8" bestFit="1" customWidth="1"/>
    <col min="10216" max="10216" width="18.28515625" style="8" bestFit="1" customWidth="1"/>
    <col min="10217" max="10217" width="13.28515625" style="8" bestFit="1" customWidth="1"/>
    <col min="10218" max="10218" width="19.28515625" style="8" customWidth="1"/>
    <col min="10219" max="10219" width="15.140625" style="8" customWidth="1"/>
    <col min="10220" max="10220" width="21" style="8" bestFit="1" customWidth="1"/>
    <col min="10221" max="10221" width="17.140625" style="8" bestFit="1" customWidth="1"/>
    <col min="10222" max="10222" width="16.85546875" style="8" bestFit="1" customWidth="1"/>
    <col min="10223" max="10223" width="16.7109375" style="8" bestFit="1" customWidth="1"/>
    <col min="10224" max="10224" width="15.7109375" style="8" bestFit="1" customWidth="1"/>
    <col min="10225" max="10225" width="16.28515625" style="8" bestFit="1" customWidth="1"/>
    <col min="10226" max="10226" width="17.28515625" style="8" customWidth="1"/>
    <col min="10227" max="10227" width="23.42578125" style="8" bestFit="1" customWidth="1"/>
    <col min="10228" max="10228" width="31.85546875" style="8" bestFit="1" customWidth="1"/>
    <col min="10229" max="10229" width="7.85546875" style="8" bestFit="1" customWidth="1"/>
    <col min="10230" max="10230" width="5.7109375" style="8" bestFit="1" customWidth="1"/>
    <col min="10231" max="10231" width="9.140625" style="8" bestFit="1" customWidth="1"/>
    <col min="10232" max="10232" width="13.5703125" style="8" bestFit="1" customWidth="1"/>
    <col min="10233" max="10461" width="9.140625" style="8"/>
    <col min="10462" max="10462" width="4.42578125" style="8" bestFit="1" customWidth="1"/>
    <col min="10463" max="10463" width="18.28515625" style="8" bestFit="1" customWidth="1"/>
    <col min="10464" max="10464" width="19" style="8" bestFit="1" customWidth="1"/>
    <col min="10465" max="10465" width="15.42578125" style="8" bestFit="1" customWidth="1"/>
    <col min="10466" max="10467" width="12.42578125" style="8" bestFit="1" customWidth="1"/>
    <col min="10468" max="10468" width="7.140625" style="8" bestFit="1" customWidth="1"/>
    <col min="10469" max="10469" width="10.140625" style="8" bestFit="1" customWidth="1"/>
    <col min="10470" max="10470" width="15.85546875" style="8" bestFit="1" customWidth="1"/>
    <col min="10471" max="10471" width="15.140625" style="8" bestFit="1" customWidth="1"/>
    <col min="10472" max="10472" width="18.28515625" style="8" bestFit="1" customWidth="1"/>
    <col min="10473" max="10473" width="13.28515625" style="8" bestFit="1" customWidth="1"/>
    <col min="10474" max="10474" width="19.28515625" style="8" customWidth="1"/>
    <col min="10475" max="10475" width="15.140625" style="8" customWidth="1"/>
    <col min="10476" max="10476" width="21" style="8" bestFit="1" customWidth="1"/>
    <col min="10477" max="10477" width="17.140625" style="8" bestFit="1" customWidth="1"/>
    <col min="10478" max="10478" width="16.85546875" style="8" bestFit="1" customWidth="1"/>
    <col min="10479" max="10479" width="16.7109375" style="8" bestFit="1" customWidth="1"/>
    <col min="10480" max="10480" width="15.7109375" style="8" bestFit="1" customWidth="1"/>
    <col min="10481" max="10481" width="16.28515625" style="8" bestFit="1" customWidth="1"/>
    <col min="10482" max="10482" width="17.28515625" style="8" customWidth="1"/>
    <col min="10483" max="10483" width="23.42578125" style="8" bestFit="1" customWidth="1"/>
    <col min="10484" max="10484" width="31.85546875" style="8" bestFit="1" customWidth="1"/>
    <col min="10485" max="10485" width="7.85546875" style="8" bestFit="1" customWidth="1"/>
    <col min="10486" max="10486" width="5.7109375" style="8" bestFit="1" customWidth="1"/>
    <col min="10487" max="10487" width="9.140625" style="8" bestFit="1" customWidth="1"/>
    <col min="10488" max="10488" width="13.5703125" style="8" bestFit="1" customWidth="1"/>
    <col min="10489" max="10717" width="9.140625" style="8"/>
    <col min="10718" max="10718" width="4.42578125" style="8" bestFit="1" customWidth="1"/>
    <col min="10719" max="10719" width="18.28515625" style="8" bestFit="1" customWidth="1"/>
    <col min="10720" max="10720" width="19" style="8" bestFit="1" customWidth="1"/>
    <col min="10721" max="10721" width="15.42578125" style="8" bestFit="1" customWidth="1"/>
    <col min="10722" max="10723" width="12.42578125" style="8" bestFit="1" customWidth="1"/>
    <col min="10724" max="10724" width="7.140625" style="8" bestFit="1" customWidth="1"/>
    <col min="10725" max="10725" width="10.140625" style="8" bestFit="1" customWidth="1"/>
    <col min="10726" max="10726" width="15.85546875" style="8" bestFit="1" customWidth="1"/>
    <col min="10727" max="10727" width="15.140625" style="8" bestFit="1" customWidth="1"/>
    <col min="10728" max="10728" width="18.28515625" style="8" bestFit="1" customWidth="1"/>
    <col min="10729" max="10729" width="13.28515625" style="8" bestFit="1" customWidth="1"/>
    <col min="10730" max="10730" width="19.28515625" style="8" customWidth="1"/>
    <col min="10731" max="10731" width="15.140625" style="8" customWidth="1"/>
    <col min="10732" max="10732" width="21" style="8" bestFit="1" customWidth="1"/>
    <col min="10733" max="10733" width="17.140625" style="8" bestFit="1" customWidth="1"/>
    <col min="10734" max="10734" width="16.85546875" style="8" bestFit="1" customWidth="1"/>
    <col min="10735" max="10735" width="16.7109375" style="8" bestFit="1" customWidth="1"/>
    <col min="10736" max="10736" width="15.7109375" style="8" bestFit="1" customWidth="1"/>
    <col min="10737" max="10737" width="16.28515625" style="8" bestFit="1" customWidth="1"/>
    <col min="10738" max="10738" width="17.28515625" style="8" customWidth="1"/>
    <col min="10739" max="10739" width="23.42578125" style="8" bestFit="1" customWidth="1"/>
    <col min="10740" max="10740" width="31.85546875" style="8" bestFit="1" customWidth="1"/>
    <col min="10741" max="10741" width="7.85546875" style="8" bestFit="1" customWidth="1"/>
    <col min="10742" max="10742" width="5.7109375" style="8" bestFit="1" customWidth="1"/>
    <col min="10743" max="10743" width="9.140625" style="8" bestFit="1" customWidth="1"/>
    <col min="10744" max="10744" width="13.5703125" style="8" bestFit="1" customWidth="1"/>
    <col min="10745" max="10973" width="9.140625" style="8"/>
    <col min="10974" max="10974" width="4.42578125" style="8" bestFit="1" customWidth="1"/>
    <col min="10975" max="10975" width="18.28515625" style="8" bestFit="1" customWidth="1"/>
    <col min="10976" max="10976" width="19" style="8" bestFit="1" customWidth="1"/>
    <col min="10977" max="10977" width="15.42578125" style="8" bestFit="1" customWidth="1"/>
    <col min="10978" max="10979" width="12.42578125" style="8" bestFit="1" customWidth="1"/>
    <col min="10980" max="10980" width="7.140625" style="8" bestFit="1" customWidth="1"/>
    <col min="10981" max="10981" width="10.140625" style="8" bestFit="1" customWidth="1"/>
    <col min="10982" max="10982" width="15.85546875" style="8" bestFit="1" customWidth="1"/>
    <col min="10983" max="10983" width="15.140625" style="8" bestFit="1" customWidth="1"/>
    <col min="10984" max="10984" width="18.28515625" style="8" bestFit="1" customWidth="1"/>
    <col min="10985" max="10985" width="13.28515625" style="8" bestFit="1" customWidth="1"/>
    <col min="10986" max="10986" width="19.28515625" style="8" customWidth="1"/>
    <col min="10987" max="10987" width="15.140625" style="8" customWidth="1"/>
    <col min="10988" max="10988" width="21" style="8" bestFit="1" customWidth="1"/>
    <col min="10989" max="10989" width="17.140625" style="8" bestFit="1" customWidth="1"/>
    <col min="10990" max="10990" width="16.85546875" style="8" bestFit="1" customWidth="1"/>
    <col min="10991" max="10991" width="16.7109375" style="8" bestFit="1" customWidth="1"/>
    <col min="10992" max="10992" width="15.7109375" style="8" bestFit="1" customWidth="1"/>
    <col min="10993" max="10993" width="16.28515625" style="8" bestFit="1" customWidth="1"/>
    <col min="10994" max="10994" width="17.28515625" style="8" customWidth="1"/>
    <col min="10995" max="10995" width="23.42578125" style="8" bestFit="1" customWidth="1"/>
    <col min="10996" max="10996" width="31.85546875" style="8" bestFit="1" customWidth="1"/>
    <col min="10997" max="10997" width="7.85546875" style="8" bestFit="1" customWidth="1"/>
    <col min="10998" max="10998" width="5.7109375" style="8" bestFit="1" customWidth="1"/>
    <col min="10999" max="10999" width="9.140625" style="8" bestFit="1" customWidth="1"/>
    <col min="11000" max="11000" width="13.5703125" style="8" bestFit="1" customWidth="1"/>
    <col min="11001" max="11229" width="9.140625" style="8"/>
    <col min="11230" max="11230" width="4.42578125" style="8" bestFit="1" customWidth="1"/>
    <col min="11231" max="11231" width="18.28515625" style="8" bestFit="1" customWidth="1"/>
    <col min="11232" max="11232" width="19" style="8" bestFit="1" customWidth="1"/>
    <col min="11233" max="11233" width="15.42578125" style="8" bestFit="1" customWidth="1"/>
    <col min="11234" max="11235" width="12.42578125" style="8" bestFit="1" customWidth="1"/>
    <col min="11236" max="11236" width="7.140625" style="8" bestFit="1" customWidth="1"/>
    <col min="11237" max="11237" width="10.140625" style="8" bestFit="1" customWidth="1"/>
    <col min="11238" max="11238" width="15.85546875" style="8" bestFit="1" customWidth="1"/>
    <col min="11239" max="11239" width="15.140625" style="8" bestFit="1" customWidth="1"/>
    <col min="11240" max="11240" width="18.28515625" style="8" bestFit="1" customWidth="1"/>
    <col min="11241" max="11241" width="13.28515625" style="8" bestFit="1" customWidth="1"/>
    <col min="11242" max="11242" width="19.28515625" style="8" customWidth="1"/>
    <col min="11243" max="11243" width="15.140625" style="8" customWidth="1"/>
    <col min="11244" max="11244" width="21" style="8" bestFit="1" customWidth="1"/>
    <col min="11245" max="11245" width="17.140625" style="8" bestFit="1" customWidth="1"/>
    <col min="11246" max="11246" width="16.85546875" style="8" bestFit="1" customWidth="1"/>
    <col min="11247" max="11247" width="16.7109375" style="8" bestFit="1" customWidth="1"/>
    <col min="11248" max="11248" width="15.7109375" style="8" bestFit="1" customWidth="1"/>
    <col min="11249" max="11249" width="16.28515625" style="8" bestFit="1" customWidth="1"/>
    <col min="11250" max="11250" width="17.28515625" style="8" customWidth="1"/>
    <col min="11251" max="11251" width="23.42578125" style="8" bestFit="1" customWidth="1"/>
    <col min="11252" max="11252" width="31.85546875" style="8" bestFit="1" customWidth="1"/>
    <col min="11253" max="11253" width="7.85546875" style="8" bestFit="1" customWidth="1"/>
    <col min="11254" max="11254" width="5.7109375" style="8" bestFit="1" customWidth="1"/>
    <col min="11255" max="11255" width="9.140625" style="8" bestFit="1" customWidth="1"/>
    <col min="11256" max="11256" width="13.5703125" style="8" bestFit="1" customWidth="1"/>
    <col min="11257" max="11485" width="9.140625" style="8"/>
    <col min="11486" max="11486" width="4.42578125" style="8" bestFit="1" customWidth="1"/>
    <col min="11487" max="11487" width="18.28515625" style="8" bestFit="1" customWidth="1"/>
    <col min="11488" max="11488" width="19" style="8" bestFit="1" customWidth="1"/>
    <col min="11489" max="11489" width="15.42578125" style="8" bestFit="1" customWidth="1"/>
    <col min="11490" max="11491" width="12.42578125" style="8" bestFit="1" customWidth="1"/>
    <col min="11492" max="11492" width="7.140625" style="8" bestFit="1" customWidth="1"/>
    <col min="11493" max="11493" width="10.140625" style="8" bestFit="1" customWidth="1"/>
    <col min="11494" max="11494" width="15.85546875" style="8" bestFit="1" customWidth="1"/>
    <col min="11495" max="11495" width="15.140625" style="8" bestFit="1" customWidth="1"/>
    <col min="11496" max="11496" width="18.28515625" style="8" bestFit="1" customWidth="1"/>
    <col min="11497" max="11497" width="13.28515625" style="8" bestFit="1" customWidth="1"/>
    <col min="11498" max="11498" width="19.28515625" style="8" customWidth="1"/>
    <col min="11499" max="11499" width="15.140625" style="8" customWidth="1"/>
    <col min="11500" max="11500" width="21" style="8" bestFit="1" customWidth="1"/>
    <col min="11501" max="11501" width="17.140625" style="8" bestFit="1" customWidth="1"/>
    <col min="11502" max="11502" width="16.85546875" style="8" bestFit="1" customWidth="1"/>
    <col min="11503" max="11503" width="16.7109375" style="8" bestFit="1" customWidth="1"/>
    <col min="11504" max="11504" width="15.7109375" style="8" bestFit="1" customWidth="1"/>
    <col min="11505" max="11505" width="16.28515625" style="8" bestFit="1" customWidth="1"/>
    <col min="11506" max="11506" width="17.28515625" style="8" customWidth="1"/>
    <col min="11507" max="11507" width="23.42578125" style="8" bestFit="1" customWidth="1"/>
    <col min="11508" max="11508" width="31.85546875" style="8" bestFit="1" customWidth="1"/>
    <col min="11509" max="11509" width="7.85546875" style="8" bestFit="1" customWidth="1"/>
    <col min="11510" max="11510" width="5.7109375" style="8" bestFit="1" customWidth="1"/>
    <col min="11511" max="11511" width="9.140625" style="8" bestFit="1" customWidth="1"/>
    <col min="11512" max="11512" width="13.5703125" style="8" bestFit="1" customWidth="1"/>
    <col min="11513" max="11741" width="9.140625" style="8"/>
    <col min="11742" max="11742" width="4.42578125" style="8" bestFit="1" customWidth="1"/>
    <col min="11743" max="11743" width="18.28515625" style="8" bestFit="1" customWidth="1"/>
    <col min="11744" max="11744" width="19" style="8" bestFit="1" customWidth="1"/>
    <col min="11745" max="11745" width="15.42578125" style="8" bestFit="1" customWidth="1"/>
    <col min="11746" max="11747" width="12.42578125" style="8" bestFit="1" customWidth="1"/>
    <col min="11748" max="11748" width="7.140625" style="8" bestFit="1" customWidth="1"/>
    <col min="11749" max="11749" width="10.140625" style="8" bestFit="1" customWidth="1"/>
    <col min="11750" max="11750" width="15.85546875" style="8" bestFit="1" customWidth="1"/>
    <col min="11751" max="11751" width="15.140625" style="8" bestFit="1" customWidth="1"/>
    <col min="11752" max="11752" width="18.28515625" style="8" bestFit="1" customWidth="1"/>
    <col min="11753" max="11753" width="13.28515625" style="8" bestFit="1" customWidth="1"/>
    <col min="11754" max="11754" width="19.28515625" style="8" customWidth="1"/>
    <col min="11755" max="11755" width="15.140625" style="8" customWidth="1"/>
    <col min="11756" max="11756" width="21" style="8" bestFit="1" customWidth="1"/>
    <col min="11757" max="11757" width="17.140625" style="8" bestFit="1" customWidth="1"/>
    <col min="11758" max="11758" width="16.85546875" style="8" bestFit="1" customWidth="1"/>
    <col min="11759" max="11759" width="16.7109375" style="8" bestFit="1" customWidth="1"/>
    <col min="11760" max="11760" width="15.7109375" style="8" bestFit="1" customWidth="1"/>
    <col min="11761" max="11761" width="16.28515625" style="8" bestFit="1" customWidth="1"/>
    <col min="11762" max="11762" width="17.28515625" style="8" customWidth="1"/>
    <col min="11763" max="11763" width="23.42578125" style="8" bestFit="1" customWidth="1"/>
    <col min="11764" max="11764" width="31.85546875" style="8" bestFit="1" customWidth="1"/>
    <col min="11765" max="11765" width="7.85546875" style="8" bestFit="1" customWidth="1"/>
    <col min="11766" max="11766" width="5.7109375" style="8" bestFit="1" customWidth="1"/>
    <col min="11767" max="11767" width="9.140625" style="8" bestFit="1" customWidth="1"/>
    <col min="11768" max="11768" width="13.5703125" style="8" bestFit="1" customWidth="1"/>
    <col min="11769" max="11997" width="9.140625" style="8"/>
    <col min="11998" max="11998" width="4.42578125" style="8" bestFit="1" customWidth="1"/>
    <col min="11999" max="11999" width="18.28515625" style="8" bestFit="1" customWidth="1"/>
    <col min="12000" max="12000" width="19" style="8" bestFit="1" customWidth="1"/>
    <col min="12001" max="12001" width="15.42578125" style="8" bestFit="1" customWidth="1"/>
    <col min="12002" max="12003" width="12.42578125" style="8" bestFit="1" customWidth="1"/>
    <col min="12004" max="12004" width="7.140625" style="8" bestFit="1" customWidth="1"/>
    <col min="12005" max="12005" width="10.140625" style="8" bestFit="1" customWidth="1"/>
    <col min="12006" max="12006" width="15.85546875" style="8" bestFit="1" customWidth="1"/>
    <col min="12007" max="12007" width="15.140625" style="8" bestFit="1" customWidth="1"/>
    <col min="12008" max="12008" width="18.28515625" style="8" bestFit="1" customWidth="1"/>
    <col min="12009" max="12009" width="13.28515625" style="8" bestFit="1" customWidth="1"/>
    <col min="12010" max="12010" width="19.28515625" style="8" customWidth="1"/>
    <col min="12011" max="12011" width="15.140625" style="8" customWidth="1"/>
    <col min="12012" max="12012" width="21" style="8" bestFit="1" customWidth="1"/>
    <col min="12013" max="12013" width="17.140625" style="8" bestFit="1" customWidth="1"/>
    <col min="12014" max="12014" width="16.85546875" style="8" bestFit="1" customWidth="1"/>
    <col min="12015" max="12015" width="16.7109375" style="8" bestFit="1" customWidth="1"/>
    <col min="12016" max="12016" width="15.7109375" style="8" bestFit="1" customWidth="1"/>
    <col min="12017" max="12017" width="16.28515625" style="8" bestFit="1" customWidth="1"/>
    <col min="12018" max="12018" width="17.28515625" style="8" customWidth="1"/>
    <col min="12019" max="12019" width="23.42578125" style="8" bestFit="1" customWidth="1"/>
    <col min="12020" max="12020" width="31.85546875" style="8" bestFit="1" customWidth="1"/>
    <col min="12021" max="12021" width="7.85546875" style="8" bestFit="1" customWidth="1"/>
    <col min="12022" max="12022" width="5.7109375" style="8" bestFit="1" customWidth="1"/>
    <col min="12023" max="12023" width="9.140625" style="8" bestFit="1" customWidth="1"/>
    <col min="12024" max="12024" width="13.5703125" style="8" bestFit="1" customWidth="1"/>
    <col min="12025" max="12253" width="9.140625" style="8"/>
    <col min="12254" max="12254" width="4.42578125" style="8" bestFit="1" customWidth="1"/>
    <col min="12255" max="12255" width="18.28515625" style="8" bestFit="1" customWidth="1"/>
    <col min="12256" max="12256" width="19" style="8" bestFit="1" customWidth="1"/>
    <col min="12257" max="12257" width="15.42578125" style="8" bestFit="1" customWidth="1"/>
    <col min="12258" max="12259" width="12.42578125" style="8" bestFit="1" customWidth="1"/>
    <col min="12260" max="12260" width="7.140625" style="8" bestFit="1" customWidth="1"/>
    <col min="12261" max="12261" width="10.140625" style="8" bestFit="1" customWidth="1"/>
    <col min="12262" max="12262" width="15.85546875" style="8" bestFit="1" customWidth="1"/>
    <col min="12263" max="12263" width="15.140625" style="8" bestFit="1" customWidth="1"/>
    <col min="12264" max="12264" width="18.28515625" style="8" bestFit="1" customWidth="1"/>
    <col min="12265" max="12265" width="13.28515625" style="8" bestFit="1" customWidth="1"/>
    <col min="12266" max="12266" width="19.28515625" style="8" customWidth="1"/>
    <col min="12267" max="12267" width="15.140625" style="8" customWidth="1"/>
    <col min="12268" max="12268" width="21" style="8" bestFit="1" customWidth="1"/>
    <col min="12269" max="12269" width="17.140625" style="8" bestFit="1" customWidth="1"/>
    <col min="12270" max="12270" width="16.85546875" style="8" bestFit="1" customWidth="1"/>
    <col min="12271" max="12271" width="16.7109375" style="8" bestFit="1" customWidth="1"/>
    <col min="12272" max="12272" width="15.7109375" style="8" bestFit="1" customWidth="1"/>
    <col min="12273" max="12273" width="16.28515625" style="8" bestFit="1" customWidth="1"/>
    <col min="12274" max="12274" width="17.28515625" style="8" customWidth="1"/>
    <col min="12275" max="12275" width="23.42578125" style="8" bestFit="1" customWidth="1"/>
    <col min="12276" max="12276" width="31.85546875" style="8" bestFit="1" customWidth="1"/>
    <col min="12277" max="12277" width="7.85546875" style="8" bestFit="1" customWidth="1"/>
    <col min="12278" max="12278" width="5.7109375" style="8" bestFit="1" customWidth="1"/>
    <col min="12279" max="12279" width="9.140625" style="8" bestFit="1" customWidth="1"/>
    <col min="12280" max="12280" width="13.5703125" style="8" bestFit="1" customWidth="1"/>
    <col min="12281" max="12509" width="9.140625" style="8"/>
    <col min="12510" max="12510" width="4.42578125" style="8" bestFit="1" customWidth="1"/>
    <col min="12511" max="12511" width="18.28515625" style="8" bestFit="1" customWidth="1"/>
    <col min="12512" max="12512" width="19" style="8" bestFit="1" customWidth="1"/>
    <col min="12513" max="12513" width="15.42578125" style="8" bestFit="1" customWidth="1"/>
    <col min="12514" max="12515" width="12.42578125" style="8" bestFit="1" customWidth="1"/>
    <col min="12516" max="12516" width="7.140625" style="8" bestFit="1" customWidth="1"/>
    <col min="12517" max="12517" width="10.140625" style="8" bestFit="1" customWidth="1"/>
    <col min="12518" max="12518" width="15.85546875" style="8" bestFit="1" customWidth="1"/>
    <col min="12519" max="12519" width="15.140625" style="8" bestFit="1" customWidth="1"/>
    <col min="12520" max="12520" width="18.28515625" style="8" bestFit="1" customWidth="1"/>
    <col min="12521" max="12521" width="13.28515625" style="8" bestFit="1" customWidth="1"/>
    <col min="12522" max="12522" width="19.28515625" style="8" customWidth="1"/>
    <col min="12523" max="12523" width="15.140625" style="8" customWidth="1"/>
    <col min="12524" max="12524" width="21" style="8" bestFit="1" customWidth="1"/>
    <col min="12525" max="12525" width="17.140625" style="8" bestFit="1" customWidth="1"/>
    <col min="12526" max="12526" width="16.85546875" style="8" bestFit="1" customWidth="1"/>
    <col min="12527" max="12527" width="16.7109375" style="8" bestFit="1" customWidth="1"/>
    <col min="12528" max="12528" width="15.7109375" style="8" bestFit="1" customWidth="1"/>
    <col min="12529" max="12529" width="16.28515625" style="8" bestFit="1" customWidth="1"/>
    <col min="12530" max="12530" width="17.28515625" style="8" customWidth="1"/>
    <col min="12531" max="12531" width="23.42578125" style="8" bestFit="1" customWidth="1"/>
    <col min="12532" max="12532" width="31.85546875" style="8" bestFit="1" customWidth="1"/>
    <col min="12533" max="12533" width="7.85546875" style="8" bestFit="1" customWidth="1"/>
    <col min="12534" max="12534" width="5.7109375" style="8" bestFit="1" customWidth="1"/>
    <col min="12535" max="12535" width="9.140625" style="8" bestFit="1" customWidth="1"/>
    <col min="12536" max="12536" width="13.5703125" style="8" bestFit="1" customWidth="1"/>
    <col min="12537" max="12765" width="9.140625" style="8"/>
    <col min="12766" max="12766" width="4.42578125" style="8" bestFit="1" customWidth="1"/>
    <col min="12767" max="12767" width="18.28515625" style="8" bestFit="1" customWidth="1"/>
    <col min="12768" max="12768" width="19" style="8" bestFit="1" customWidth="1"/>
    <col min="12769" max="12769" width="15.42578125" style="8" bestFit="1" customWidth="1"/>
    <col min="12770" max="12771" width="12.42578125" style="8" bestFit="1" customWidth="1"/>
    <col min="12772" max="12772" width="7.140625" style="8" bestFit="1" customWidth="1"/>
    <col min="12773" max="12773" width="10.140625" style="8" bestFit="1" customWidth="1"/>
    <col min="12774" max="12774" width="15.85546875" style="8" bestFit="1" customWidth="1"/>
    <col min="12775" max="12775" width="15.140625" style="8" bestFit="1" customWidth="1"/>
    <col min="12776" max="12776" width="18.28515625" style="8" bestFit="1" customWidth="1"/>
    <col min="12777" max="12777" width="13.28515625" style="8" bestFit="1" customWidth="1"/>
    <col min="12778" max="12778" width="19.28515625" style="8" customWidth="1"/>
    <col min="12779" max="12779" width="15.140625" style="8" customWidth="1"/>
    <col min="12780" max="12780" width="21" style="8" bestFit="1" customWidth="1"/>
    <col min="12781" max="12781" width="17.140625" style="8" bestFit="1" customWidth="1"/>
    <col min="12782" max="12782" width="16.85546875" style="8" bestFit="1" customWidth="1"/>
    <col min="12783" max="12783" width="16.7109375" style="8" bestFit="1" customWidth="1"/>
    <col min="12784" max="12784" width="15.7109375" style="8" bestFit="1" customWidth="1"/>
    <col min="12785" max="12785" width="16.28515625" style="8" bestFit="1" customWidth="1"/>
    <col min="12786" max="12786" width="17.28515625" style="8" customWidth="1"/>
    <col min="12787" max="12787" width="23.42578125" style="8" bestFit="1" customWidth="1"/>
    <col min="12788" max="12788" width="31.85546875" style="8" bestFit="1" customWidth="1"/>
    <col min="12789" max="12789" width="7.85546875" style="8" bestFit="1" customWidth="1"/>
    <col min="12790" max="12790" width="5.7109375" style="8" bestFit="1" customWidth="1"/>
    <col min="12791" max="12791" width="9.140625" style="8" bestFit="1" customWidth="1"/>
    <col min="12792" max="12792" width="13.5703125" style="8" bestFit="1" customWidth="1"/>
    <col min="12793" max="13021" width="9.140625" style="8"/>
    <col min="13022" max="13022" width="4.42578125" style="8" bestFit="1" customWidth="1"/>
    <col min="13023" max="13023" width="18.28515625" style="8" bestFit="1" customWidth="1"/>
    <col min="13024" max="13024" width="19" style="8" bestFit="1" customWidth="1"/>
    <col min="13025" max="13025" width="15.42578125" style="8" bestFit="1" customWidth="1"/>
    <col min="13026" max="13027" width="12.42578125" style="8" bestFit="1" customWidth="1"/>
    <col min="13028" max="13028" width="7.140625" style="8" bestFit="1" customWidth="1"/>
    <col min="13029" max="13029" width="10.140625" style="8" bestFit="1" customWidth="1"/>
    <col min="13030" max="13030" width="15.85546875" style="8" bestFit="1" customWidth="1"/>
    <col min="13031" max="13031" width="15.140625" style="8" bestFit="1" customWidth="1"/>
    <col min="13032" max="13032" width="18.28515625" style="8" bestFit="1" customWidth="1"/>
    <col min="13033" max="13033" width="13.28515625" style="8" bestFit="1" customWidth="1"/>
    <col min="13034" max="13034" width="19.28515625" style="8" customWidth="1"/>
    <col min="13035" max="13035" width="15.140625" style="8" customWidth="1"/>
    <col min="13036" max="13036" width="21" style="8" bestFit="1" customWidth="1"/>
    <col min="13037" max="13037" width="17.140625" style="8" bestFit="1" customWidth="1"/>
    <col min="13038" max="13038" width="16.85546875" style="8" bestFit="1" customWidth="1"/>
    <col min="13039" max="13039" width="16.7109375" style="8" bestFit="1" customWidth="1"/>
    <col min="13040" max="13040" width="15.7109375" style="8" bestFit="1" customWidth="1"/>
    <col min="13041" max="13041" width="16.28515625" style="8" bestFit="1" customWidth="1"/>
    <col min="13042" max="13042" width="17.28515625" style="8" customWidth="1"/>
    <col min="13043" max="13043" width="23.42578125" style="8" bestFit="1" customWidth="1"/>
    <col min="13044" max="13044" width="31.85546875" style="8" bestFit="1" customWidth="1"/>
    <col min="13045" max="13045" width="7.85546875" style="8" bestFit="1" customWidth="1"/>
    <col min="13046" max="13046" width="5.7109375" style="8" bestFit="1" customWidth="1"/>
    <col min="13047" max="13047" width="9.140625" style="8" bestFit="1" customWidth="1"/>
    <col min="13048" max="13048" width="13.5703125" style="8" bestFit="1" customWidth="1"/>
    <col min="13049" max="13277" width="9.140625" style="8"/>
    <col min="13278" max="13278" width="4.42578125" style="8" bestFit="1" customWidth="1"/>
    <col min="13279" max="13279" width="18.28515625" style="8" bestFit="1" customWidth="1"/>
    <col min="13280" max="13280" width="19" style="8" bestFit="1" customWidth="1"/>
    <col min="13281" max="13281" width="15.42578125" style="8" bestFit="1" customWidth="1"/>
    <col min="13282" max="13283" width="12.42578125" style="8" bestFit="1" customWidth="1"/>
    <col min="13284" max="13284" width="7.140625" style="8" bestFit="1" customWidth="1"/>
    <col min="13285" max="13285" width="10.140625" style="8" bestFit="1" customWidth="1"/>
    <col min="13286" max="13286" width="15.85546875" style="8" bestFit="1" customWidth="1"/>
    <col min="13287" max="13287" width="15.140625" style="8" bestFit="1" customWidth="1"/>
    <col min="13288" max="13288" width="18.28515625" style="8" bestFit="1" customWidth="1"/>
    <col min="13289" max="13289" width="13.28515625" style="8" bestFit="1" customWidth="1"/>
    <col min="13290" max="13290" width="19.28515625" style="8" customWidth="1"/>
    <col min="13291" max="13291" width="15.140625" style="8" customWidth="1"/>
    <col min="13292" max="13292" width="21" style="8" bestFit="1" customWidth="1"/>
    <col min="13293" max="13293" width="17.140625" style="8" bestFit="1" customWidth="1"/>
    <col min="13294" max="13294" width="16.85546875" style="8" bestFit="1" customWidth="1"/>
    <col min="13295" max="13295" width="16.7109375" style="8" bestFit="1" customWidth="1"/>
    <col min="13296" max="13296" width="15.7109375" style="8" bestFit="1" customWidth="1"/>
    <col min="13297" max="13297" width="16.28515625" style="8" bestFit="1" customWidth="1"/>
    <col min="13298" max="13298" width="17.28515625" style="8" customWidth="1"/>
    <col min="13299" max="13299" width="23.42578125" style="8" bestFit="1" customWidth="1"/>
    <col min="13300" max="13300" width="31.85546875" style="8" bestFit="1" customWidth="1"/>
    <col min="13301" max="13301" width="7.85546875" style="8" bestFit="1" customWidth="1"/>
    <col min="13302" max="13302" width="5.7109375" style="8" bestFit="1" customWidth="1"/>
    <col min="13303" max="13303" width="9.140625" style="8" bestFit="1" customWidth="1"/>
    <col min="13304" max="13304" width="13.5703125" style="8" bestFit="1" customWidth="1"/>
    <col min="13305" max="13533" width="9.140625" style="8"/>
    <col min="13534" max="13534" width="4.42578125" style="8" bestFit="1" customWidth="1"/>
    <col min="13535" max="13535" width="18.28515625" style="8" bestFit="1" customWidth="1"/>
    <col min="13536" max="13536" width="19" style="8" bestFit="1" customWidth="1"/>
    <col min="13537" max="13537" width="15.42578125" style="8" bestFit="1" customWidth="1"/>
    <col min="13538" max="13539" width="12.42578125" style="8" bestFit="1" customWidth="1"/>
    <col min="13540" max="13540" width="7.140625" style="8" bestFit="1" customWidth="1"/>
    <col min="13541" max="13541" width="10.140625" style="8" bestFit="1" customWidth="1"/>
    <col min="13542" max="13542" width="15.85546875" style="8" bestFit="1" customWidth="1"/>
    <col min="13543" max="13543" width="15.140625" style="8" bestFit="1" customWidth="1"/>
    <col min="13544" max="13544" width="18.28515625" style="8" bestFit="1" customWidth="1"/>
    <col min="13545" max="13545" width="13.28515625" style="8" bestFit="1" customWidth="1"/>
    <col min="13546" max="13546" width="19.28515625" style="8" customWidth="1"/>
    <col min="13547" max="13547" width="15.140625" style="8" customWidth="1"/>
    <col min="13548" max="13548" width="21" style="8" bestFit="1" customWidth="1"/>
    <col min="13549" max="13549" width="17.140625" style="8" bestFit="1" customWidth="1"/>
    <col min="13550" max="13550" width="16.85546875" style="8" bestFit="1" customWidth="1"/>
    <col min="13551" max="13551" width="16.7109375" style="8" bestFit="1" customWidth="1"/>
    <col min="13552" max="13552" width="15.7109375" style="8" bestFit="1" customWidth="1"/>
    <col min="13553" max="13553" width="16.28515625" style="8" bestFit="1" customWidth="1"/>
    <col min="13554" max="13554" width="17.28515625" style="8" customWidth="1"/>
    <col min="13555" max="13555" width="23.42578125" style="8" bestFit="1" customWidth="1"/>
    <col min="13556" max="13556" width="31.85546875" style="8" bestFit="1" customWidth="1"/>
    <col min="13557" max="13557" width="7.85546875" style="8" bestFit="1" customWidth="1"/>
    <col min="13558" max="13558" width="5.7109375" style="8" bestFit="1" customWidth="1"/>
    <col min="13559" max="13559" width="9.140625" style="8" bestFit="1" customWidth="1"/>
    <col min="13560" max="13560" width="13.5703125" style="8" bestFit="1" customWidth="1"/>
    <col min="13561" max="13789" width="9.140625" style="8"/>
    <col min="13790" max="13790" width="4.42578125" style="8" bestFit="1" customWidth="1"/>
    <col min="13791" max="13791" width="18.28515625" style="8" bestFit="1" customWidth="1"/>
    <col min="13792" max="13792" width="19" style="8" bestFit="1" customWidth="1"/>
    <col min="13793" max="13793" width="15.42578125" style="8" bestFit="1" customWidth="1"/>
    <col min="13794" max="13795" width="12.42578125" style="8" bestFit="1" customWidth="1"/>
    <col min="13796" max="13796" width="7.140625" style="8" bestFit="1" customWidth="1"/>
    <col min="13797" max="13797" width="10.140625" style="8" bestFit="1" customWidth="1"/>
    <col min="13798" max="13798" width="15.85546875" style="8" bestFit="1" customWidth="1"/>
    <col min="13799" max="13799" width="15.140625" style="8" bestFit="1" customWidth="1"/>
    <col min="13800" max="13800" width="18.28515625" style="8" bestFit="1" customWidth="1"/>
    <col min="13801" max="13801" width="13.28515625" style="8" bestFit="1" customWidth="1"/>
    <col min="13802" max="13802" width="19.28515625" style="8" customWidth="1"/>
    <col min="13803" max="13803" width="15.140625" style="8" customWidth="1"/>
    <col min="13804" max="13804" width="21" style="8" bestFit="1" customWidth="1"/>
    <col min="13805" max="13805" width="17.140625" style="8" bestFit="1" customWidth="1"/>
    <col min="13806" max="13806" width="16.85546875" style="8" bestFit="1" customWidth="1"/>
    <col min="13807" max="13807" width="16.7109375" style="8" bestFit="1" customWidth="1"/>
    <col min="13808" max="13808" width="15.7109375" style="8" bestFit="1" customWidth="1"/>
    <col min="13809" max="13809" width="16.28515625" style="8" bestFit="1" customWidth="1"/>
    <col min="13810" max="13810" width="17.28515625" style="8" customWidth="1"/>
    <col min="13811" max="13811" width="23.42578125" style="8" bestFit="1" customWidth="1"/>
    <col min="13812" max="13812" width="31.85546875" style="8" bestFit="1" customWidth="1"/>
    <col min="13813" max="13813" width="7.85546875" style="8" bestFit="1" customWidth="1"/>
    <col min="13814" max="13814" width="5.7109375" style="8" bestFit="1" customWidth="1"/>
    <col min="13815" max="13815" width="9.140625" style="8" bestFit="1" customWidth="1"/>
    <col min="13816" max="13816" width="13.5703125" style="8" bestFit="1" customWidth="1"/>
    <col min="13817" max="14045" width="9.140625" style="8"/>
    <col min="14046" max="14046" width="4.42578125" style="8" bestFit="1" customWidth="1"/>
    <col min="14047" max="14047" width="18.28515625" style="8" bestFit="1" customWidth="1"/>
    <col min="14048" max="14048" width="19" style="8" bestFit="1" customWidth="1"/>
    <col min="14049" max="14049" width="15.42578125" style="8" bestFit="1" customWidth="1"/>
    <col min="14050" max="14051" width="12.42578125" style="8" bestFit="1" customWidth="1"/>
    <col min="14052" max="14052" width="7.140625" style="8" bestFit="1" customWidth="1"/>
    <col min="14053" max="14053" width="10.140625" style="8" bestFit="1" customWidth="1"/>
    <col min="14054" max="14054" width="15.85546875" style="8" bestFit="1" customWidth="1"/>
    <col min="14055" max="14055" width="15.140625" style="8" bestFit="1" customWidth="1"/>
    <col min="14056" max="14056" width="18.28515625" style="8" bestFit="1" customWidth="1"/>
    <col min="14057" max="14057" width="13.28515625" style="8" bestFit="1" customWidth="1"/>
    <col min="14058" max="14058" width="19.28515625" style="8" customWidth="1"/>
    <col min="14059" max="14059" width="15.140625" style="8" customWidth="1"/>
    <col min="14060" max="14060" width="21" style="8" bestFit="1" customWidth="1"/>
    <col min="14061" max="14061" width="17.140625" style="8" bestFit="1" customWidth="1"/>
    <col min="14062" max="14062" width="16.85546875" style="8" bestFit="1" customWidth="1"/>
    <col min="14063" max="14063" width="16.7109375" style="8" bestFit="1" customWidth="1"/>
    <col min="14064" max="14064" width="15.7109375" style="8" bestFit="1" customWidth="1"/>
    <col min="14065" max="14065" width="16.28515625" style="8" bestFit="1" customWidth="1"/>
    <col min="14066" max="14066" width="17.28515625" style="8" customWidth="1"/>
    <col min="14067" max="14067" width="23.42578125" style="8" bestFit="1" customWidth="1"/>
    <col min="14068" max="14068" width="31.85546875" style="8" bestFit="1" customWidth="1"/>
    <col min="14069" max="14069" width="7.85546875" style="8" bestFit="1" customWidth="1"/>
    <col min="14070" max="14070" width="5.7109375" style="8" bestFit="1" customWidth="1"/>
    <col min="14071" max="14071" width="9.140625" style="8" bestFit="1" customWidth="1"/>
    <col min="14072" max="14072" width="13.5703125" style="8" bestFit="1" customWidth="1"/>
    <col min="14073" max="14301" width="9.140625" style="8"/>
    <col min="14302" max="14302" width="4.42578125" style="8" bestFit="1" customWidth="1"/>
    <col min="14303" max="14303" width="18.28515625" style="8" bestFit="1" customWidth="1"/>
    <col min="14304" max="14304" width="19" style="8" bestFit="1" customWidth="1"/>
    <col min="14305" max="14305" width="15.42578125" style="8" bestFit="1" customWidth="1"/>
    <col min="14306" max="14307" width="12.42578125" style="8" bestFit="1" customWidth="1"/>
    <col min="14308" max="14308" width="7.140625" style="8" bestFit="1" customWidth="1"/>
    <col min="14309" max="14309" width="10.140625" style="8" bestFit="1" customWidth="1"/>
    <col min="14310" max="14310" width="15.85546875" style="8" bestFit="1" customWidth="1"/>
    <col min="14311" max="14311" width="15.140625" style="8" bestFit="1" customWidth="1"/>
    <col min="14312" max="14312" width="18.28515625" style="8" bestFit="1" customWidth="1"/>
    <col min="14313" max="14313" width="13.28515625" style="8" bestFit="1" customWidth="1"/>
    <col min="14314" max="14314" width="19.28515625" style="8" customWidth="1"/>
    <col min="14315" max="14315" width="15.140625" style="8" customWidth="1"/>
    <col min="14316" max="14316" width="21" style="8" bestFit="1" customWidth="1"/>
    <col min="14317" max="14317" width="17.140625" style="8" bestFit="1" customWidth="1"/>
    <col min="14318" max="14318" width="16.85546875" style="8" bestFit="1" customWidth="1"/>
    <col min="14319" max="14319" width="16.7109375" style="8" bestFit="1" customWidth="1"/>
    <col min="14320" max="14320" width="15.7109375" style="8" bestFit="1" customWidth="1"/>
    <col min="14321" max="14321" width="16.28515625" style="8" bestFit="1" customWidth="1"/>
    <col min="14322" max="14322" width="17.28515625" style="8" customWidth="1"/>
    <col min="14323" max="14323" width="23.42578125" style="8" bestFit="1" customWidth="1"/>
    <col min="14324" max="14324" width="31.85546875" style="8" bestFit="1" customWidth="1"/>
    <col min="14325" max="14325" width="7.85546875" style="8" bestFit="1" customWidth="1"/>
    <col min="14326" max="14326" width="5.7109375" style="8" bestFit="1" customWidth="1"/>
    <col min="14327" max="14327" width="9.140625" style="8" bestFit="1" customWidth="1"/>
    <col min="14328" max="14328" width="13.5703125" style="8" bestFit="1" customWidth="1"/>
    <col min="14329" max="14557" width="9.140625" style="8"/>
    <col min="14558" max="14558" width="4.42578125" style="8" bestFit="1" customWidth="1"/>
    <col min="14559" max="14559" width="18.28515625" style="8" bestFit="1" customWidth="1"/>
    <col min="14560" max="14560" width="19" style="8" bestFit="1" customWidth="1"/>
    <col min="14561" max="14561" width="15.42578125" style="8" bestFit="1" customWidth="1"/>
    <col min="14562" max="14563" width="12.42578125" style="8" bestFit="1" customWidth="1"/>
    <col min="14564" max="14564" width="7.140625" style="8" bestFit="1" customWidth="1"/>
    <col min="14565" max="14565" width="10.140625" style="8" bestFit="1" customWidth="1"/>
    <col min="14566" max="14566" width="15.85546875" style="8" bestFit="1" customWidth="1"/>
    <col min="14567" max="14567" width="15.140625" style="8" bestFit="1" customWidth="1"/>
    <col min="14568" max="14568" width="18.28515625" style="8" bestFit="1" customWidth="1"/>
    <col min="14569" max="14569" width="13.28515625" style="8" bestFit="1" customWidth="1"/>
    <col min="14570" max="14570" width="19.28515625" style="8" customWidth="1"/>
    <col min="14571" max="14571" width="15.140625" style="8" customWidth="1"/>
    <col min="14572" max="14572" width="21" style="8" bestFit="1" customWidth="1"/>
    <col min="14573" max="14573" width="17.140625" style="8" bestFit="1" customWidth="1"/>
    <col min="14574" max="14574" width="16.85546875" style="8" bestFit="1" customWidth="1"/>
    <col min="14575" max="14575" width="16.7109375" style="8" bestFit="1" customWidth="1"/>
    <col min="14576" max="14576" width="15.7109375" style="8" bestFit="1" customWidth="1"/>
    <col min="14577" max="14577" width="16.28515625" style="8" bestFit="1" customWidth="1"/>
    <col min="14578" max="14578" width="17.28515625" style="8" customWidth="1"/>
    <col min="14579" max="14579" width="23.42578125" style="8" bestFit="1" customWidth="1"/>
    <col min="14580" max="14580" width="31.85546875" style="8" bestFit="1" customWidth="1"/>
    <col min="14581" max="14581" width="7.85546875" style="8" bestFit="1" customWidth="1"/>
    <col min="14582" max="14582" width="5.7109375" style="8" bestFit="1" customWidth="1"/>
    <col min="14583" max="14583" width="9.140625" style="8" bestFit="1" customWidth="1"/>
    <col min="14584" max="14584" width="13.5703125" style="8" bestFit="1" customWidth="1"/>
    <col min="14585" max="14813" width="9.140625" style="8"/>
    <col min="14814" max="14814" width="4.42578125" style="8" bestFit="1" customWidth="1"/>
    <col min="14815" max="14815" width="18.28515625" style="8" bestFit="1" customWidth="1"/>
    <col min="14816" max="14816" width="19" style="8" bestFit="1" customWidth="1"/>
    <col min="14817" max="14817" width="15.42578125" style="8" bestFit="1" customWidth="1"/>
    <col min="14818" max="14819" width="12.42578125" style="8" bestFit="1" customWidth="1"/>
    <col min="14820" max="14820" width="7.140625" style="8" bestFit="1" customWidth="1"/>
    <col min="14821" max="14821" width="10.140625" style="8" bestFit="1" customWidth="1"/>
    <col min="14822" max="14822" width="15.85546875" style="8" bestFit="1" customWidth="1"/>
    <col min="14823" max="14823" width="15.140625" style="8" bestFit="1" customWidth="1"/>
    <col min="14824" max="14824" width="18.28515625" style="8" bestFit="1" customWidth="1"/>
    <col min="14825" max="14825" width="13.28515625" style="8" bestFit="1" customWidth="1"/>
    <col min="14826" max="14826" width="19.28515625" style="8" customWidth="1"/>
    <col min="14827" max="14827" width="15.140625" style="8" customWidth="1"/>
    <col min="14828" max="14828" width="21" style="8" bestFit="1" customWidth="1"/>
    <col min="14829" max="14829" width="17.140625" style="8" bestFit="1" customWidth="1"/>
    <col min="14830" max="14830" width="16.85546875" style="8" bestFit="1" customWidth="1"/>
    <col min="14831" max="14831" width="16.7109375" style="8" bestFit="1" customWidth="1"/>
    <col min="14832" max="14832" width="15.7109375" style="8" bestFit="1" customWidth="1"/>
    <col min="14833" max="14833" width="16.28515625" style="8" bestFit="1" customWidth="1"/>
    <col min="14834" max="14834" width="17.28515625" style="8" customWidth="1"/>
    <col min="14835" max="14835" width="23.42578125" style="8" bestFit="1" customWidth="1"/>
    <col min="14836" max="14836" width="31.85546875" style="8" bestFit="1" customWidth="1"/>
    <col min="14837" max="14837" width="7.85546875" style="8" bestFit="1" customWidth="1"/>
    <col min="14838" max="14838" width="5.7109375" style="8" bestFit="1" customWidth="1"/>
    <col min="14839" max="14839" width="9.140625" style="8" bestFit="1" customWidth="1"/>
    <col min="14840" max="14840" width="13.5703125" style="8" bestFit="1" customWidth="1"/>
    <col min="14841" max="15069" width="9.140625" style="8"/>
    <col min="15070" max="15070" width="4.42578125" style="8" bestFit="1" customWidth="1"/>
    <col min="15071" max="15071" width="18.28515625" style="8" bestFit="1" customWidth="1"/>
    <col min="15072" max="15072" width="19" style="8" bestFit="1" customWidth="1"/>
    <col min="15073" max="15073" width="15.42578125" style="8" bestFit="1" customWidth="1"/>
    <col min="15074" max="15075" width="12.42578125" style="8" bestFit="1" customWidth="1"/>
    <col min="15076" max="15076" width="7.140625" style="8" bestFit="1" customWidth="1"/>
    <col min="15077" max="15077" width="10.140625" style="8" bestFit="1" customWidth="1"/>
    <col min="15078" max="15078" width="15.85546875" style="8" bestFit="1" customWidth="1"/>
    <col min="15079" max="15079" width="15.140625" style="8" bestFit="1" customWidth="1"/>
    <col min="15080" max="15080" width="18.28515625" style="8" bestFit="1" customWidth="1"/>
    <col min="15081" max="15081" width="13.28515625" style="8" bestFit="1" customWidth="1"/>
    <col min="15082" max="15082" width="19.28515625" style="8" customWidth="1"/>
    <col min="15083" max="15083" width="15.140625" style="8" customWidth="1"/>
    <col min="15084" max="15084" width="21" style="8" bestFit="1" customWidth="1"/>
    <col min="15085" max="15085" width="17.140625" style="8" bestFit="1" customWidth="1"/>
    <col min="15086" max="15086" width="16.85546875" style="8" bestFit="1" customWidth="1"/>
    <col min="15087" max="15087" width="16.7109375" style="8" bestFit="1" customWidth="1"/>
    <col min="15088" max="15088" width="15.7109375" style="8" bestFit="1" customWidth="1"/>
    <col min="15089" max="15089" width="16.28515625" style="8" bestFit="1" customWidth="1"/>
    <col min="15090" max="15090" width="17.28515625" style="8" customWidth="1"/>
    <col min="15091" max="15091" width="23.42578125" style="8" bestFit="1" customWidth="1"/>
    <col min="15092" max="15092" width="31.85546875" style="8" bestFit="1" customWidth="1"/>
    <col min="15093" max="15093" width="7.85546875" style="8" bestFit="1" customWidth="1"/>
    <col min="15094" max="15094" width="5.7109375" style="8" bestFit="1" customWidth="1"/>
    <col min="15095" max="15095" width="9.140625" style="8" bestFit="1" customWidth="1"/>
    <col min="15096" max="15096" width="13.5703125" style="8" bestFit="1" customWidth="1"/>
    <col min="15097" max="15325" width="9.140625" style="8"/>
    <col min="15326" max="15326" width="4.42578125" style="8" bestFit="1" customWidth="1"/>
    <col min="15327" max="15327" width="18.28515625" style="8" bestFit="1" customWidth="1"/>
    <col min="15328" max="15328" width="19" style="8" bestFit="1" customWidth="1"/>
    <col min="15329" max="15329" width="15.42578125" style="8" bestFit="1" customWidth="1"/>
    <col min="15330" max="15331" width="12.42578125" style="8" bestFit="1" customWidth="1"/>
    <col min="15332" max="15332" width="7.140625" style="8" bestFit="1" customWidth="1"/>
    <col min="15333" max="15333" width="10.140625" style="8" bestFit="1" customWidth="1"/>
    <col min="15334" max="15334" width="15.85546875" style="8" bestFit="1" customWidth="1"/>
    <col min="15335" max="15335" width="15.140625" style="8" bestFit="1" customWidth="1"/>
    <col min="15336" max="15336" width="18.28515625" style="8" bestFit="1" customWidth="1"/>
    <col min="15337" max="15337" width="13.28515625" style="8" bestFit="1" customWidth="1"/>
    <col min="15338" max="15338" width="19.28515625" style="8" customWidth="1"/>
    <col min="15339" max="15339" width="15.140625" style="8" customWidth="1"/>
    <col min="15340" max="15340" width="21" style="8" bestFit="1" customWidth="1"/>
    <col min="15341" max="15341" width="17.140625" style="8" bestFit="1" customWidth="1"/>
    <col min="15342" max="15342" width="16.85546875" style="8" bestFit="1" customWidth="1"/>
    <col min="15343" max="15343" width="16.7109375" style="8" bestFit="1" customWidth="1"/>
    <col min="15344" max="15344" width="15.7109375" style="8" bestFit="1" customWidth="1"/>
    <col min="15345" max="15345" width="16.28515625" style="8" bestFit="1" customWidth="1"/>
    <col min="15346" max="15346" width="17.28515625" style="8" customWidth="1"/>
    <col min="15347" max="15347" width="23.42578125" style="8" bestFit="1" customWidth="1"/>
    <col min="15348" max="15348" width="31.85546875" style="8" bestFit="1" customWidth="1"/>
    <col min="15349" max="15349" width="7.85546875" style="8" bestFit="1" customWidth="1"/>
    <col min="15350" max="15350" width="5.7109375" style="8" bestFit="1" customWidth="1"/>
    <col min="15351" max="15351" width="9.140625" style="8" bestFit="1" customWidth="1"/>
    <col min="15352" max="15352" width="13.5703125" style="8" bestFit="1" customWidth="1"/>
    <col min="15353" max="15581" width="9.140625" style="8"/>
    <col min="15582" max="15582" width="4.42578125" style="8" bestFit="1" customWidth="1"/>
    <col min="15583" max="15583" width="18.28515625" style="8" bestFit="1" customWidth="1"/>
    <col min="15584" max="15584" width="19" style="8" bestFit="1" customWidth="1"/>
    <col min="15585" max="15585" width="15.42578125" style="8" bestFit="1" customWidth="1"/>
    <col min="15586" max="15587" width="12.42578125" style="8" bestFit="1" customWidth="1"/>
    <col min="15588" max="15588" width="7.140625" style="8" bestFit="1" customWidth="1"/>
    <col min="15589" max="15589" width="10.140625" style="8" bestFit="1" customWidth="1"/>
    <col min="15590" max="15590" width="15.85546875" style="8" bestFit="1" customWidth="1"/>
    <col min="15591" max="15591" width="15.140625" style="8" bestFit="1" customWidth="1"/>
    <col min="15592" max="15592" width="18.28515625" style="8" bestFit="1" customWidth="1"/>
    <col min="15593" max="15593" width="13.28515625" style="8" bestFit="1" customWidth="1"/>
    <col min="15594" max="15594" width="19.28515625" style="8" customWidth="1"/>
    <col min="15595" max="15595" width="15.140625" style="8" customWidth="1"/>
    <col min="15596" max="15596" width="21" style="8" bestFit="1" customWidth="1"/>
    <col min="15597" max="15597" width="17.140625" style="8" bestFit="1" customWidth="1"/>
    <col min="15598" max="15598" width="16.85546875" style="8" bestFit="1" customWidth="1"/>
    <col min="15599" max="15599" width="16.7109375" style="8" bestFit="1" customWidth="1"/>
    <col min="15600" max="15600" width="15.7109375" style="8" bestFit="1" customWidth="1"/>
    <col min="15601" max="15601" width="16.28515625" style="8" bestFit="1" customWidth="1"/>
    <col min="15602" max="15602" width="17.28515625" style="8" customWidth="1"/>
    <col min="15603" max="15603" width="23.42578125" style="8" bestFit="1" customWidth="1"/>
    <col min="15604" max="15604" width="31.85546875" style="8" bestFit="1" customWidth="1"/>
    <col min="15605" max="15605" width="7.85546875" style="8" bestFit="1" customWidth="1"/>
    <col min="15606" max="15606" width="5.7109375" style="8" bestFit="1" customWidth="1"/>
    <col min="15607" max="15607" width="9.140625" style="8" bestFit="1" customWidth="1"/>
    <col min="15608" max="15608" width="13.5703125" style="8" bestFit="1" customWidth="1"/>
    <col min="15609" max="15837" width="9.140625" style="8"/>
    <col min="15838" max="15838" width="4.42578125" style="8" bestFit="1" customWidth="1"/>
    <col min="15839" max="15839" width="18.28515625" style="8" bestFit="1" customWidth="1"/>
    <col min="15840" max="15840" width="19" style="8" bestFit="1" customWidth="1"/>
    <col min="15841" max="15841" width="15.42578125" style="8" bestFit="1" customWidth="1"/>
    <col min="15842" max="15843" width="12.42578125" style="8" bestFit="1" customWidth="1"/>
    <col min="15844" max="15844" width="7.140625" style="8" bestFit="1" customWidth="1"/>
    <col min="15845" max="15845" width="10.140625" style="8" bestFit="1" customWidth="1"/>
    <col min="15846" max="15846" width="15.85546875" style="8" bestFit="1" customWidth="1"/>
    <col min="15847" max="15847" width="15.140625" style="8" bestFit="1" customWidth="1"/>
    <col min="15848" max="15848" width="18.28515625" style="8" bestFit="1" customWidth="1"/>
    <col min="15849" max="15849" width="13.28515625" style="8" bestFit="1" customWidth="1"/>
    <col min="15850" max="15850" width="19.28515625" style="8" customWidth="1"/>
    <col min="15851" max="15851" width="15.140625" style="8" customWidth="1"/>
    <col min="15852" max="15852" width="21" style="8" bestFit="1" customWidth="1"/>
    <col min="15853" max="15853" width="17.140625" style="8" bestFit="1" customWidth="1"/>
    <col min="15854" max="15854" width="16.85546875" style="8" bestFit="1" customWidth="1"/>
    <col min="15855" max="15855" width="16.7109375" style="8" bestFit="1" customWidth="1"/>
    <col min="15856" max="15856" width="15.7109375" style="8" bestFit="1" customWidth="1"/>
    <col min="15857" max="15857" width="16.28515625" style="8" bestFit="1" customWidth="1"/>
    <col min="15858" max="15858" width="17.28515625" style="8" customWidth="1"/>
    <col min="15859" max="15859" width="23.42578125" style="8" bestFit="1" customWidth="1"/>
    <col min="15860" max="15860" width="31.85546875" style="8" bestFit="1" customWidth="1"/>
    <col min="15861" max="15861" width="7.85546875" style="8" bestFit="1" customWidth="1"/>
    <col min="15862" max="15862" width="5.7109375" style="8" bestFit="1" customWidth="1"/>
    <col min="15863" max="15863" width="9.140625" style="8" bestFit="1" customWidth="1"/>
    <col min="15864" max="15864" width="13.5703125" style="8" bestFit="1" customWidth="1"/>
    <col min="15865" max="16093" width="9.140625" style="8"/>
    <col min="16094" max="16094" width="4.42578125" style="8" bestFit="1" customWidth="1"/>
    <col min="16095" max="16095" width="18.28515625" style="8" bestFit="1" customWidth="1"/>
    <col min="16096" max="16096" width="19" style="8" bestFit="1" customWidth="1"/>
    <col min="16097" max="16097" width="15.42578125" style="8" bestFit="1" customWidth="1"/>
    <col min="16098" max="16099" width="12.42578125" style="8" bestFit="1" customWidth="1"/>
    <col min="16100" max="16100" width="7.140625" style="8" bestFit="1" customWidth="1"/>
    <col min="16101" max="16101" width="10.140625" style="8" bestFit="1" customWidth="1"/>
    <col min="16102" max="16102" width="15.85546875" style="8" bestFit="1" customWidth="1"/>
    <col min="16103" max="16103" width="15.140625" style="8" bestFit="1" customWidth="1"/>
    <col min="16104" max="16104" width="18.28515625" style="8" bestFit="1" customWidth="1"/>
    <col min="16105" max="16105" width="13.28515625" style="8" bestFit="1" customWidth="1"/>
    <col min="16106" max="16106" width="19.28515625" style="8" customWidth="1"/>
    <col min="16107" max="16107" width="15.140625" style="8" customWidth="1"/>
    <col min="16108" max="16108" width="21" style="8" bestFit="1" customWidth="1"/>
    <col min="16109" max="16109" width="17.140625" style="8" bestFit="1" customWidth="1"/>
    <col min="16110" max="16110" width="16.85546875" style="8" bestFit="1" customWidth="1"/>
    <col min="16111" max="16111" width="16.7109375" style="8" bestFit="1" customWidth="1"/>
    <col min="16112" max="16112" width="15.7109375" style="8" bestFit="1" customWidth="1"/>
    <col min="16113" max="16113" width="16.28515625" style="8" bestFit="1" customWidth="1"/>
    <col min="16114" max="16114" width="17.28515625" style="8" customWidth="1"/>
    <col min="16115" max="16115" width="23.42578125" style="8" bestFit="1" customWidth="1"/>
    <col min="16116" max="16116" width="31.85546875" style="8" bestFit="1" customWidth="1"/>
    <col min="16117" max="16117" width="7.85546875" style="8" bestFit="1" customWidth="1"/>
    <col min="16118" max="16118" width="5.7109375" style="8" bestFit="1" customWidth="1"/>
    <col min="16119" max="16119" width="9.140625" style="8" bestFit="1" customWidth="1"/>
    <col min="16120" max="16120" width="13.5703125" style="8" bestFit="1" customWidth="1"/>
    <col min="16121" max="16352" width="9.140625" style="8"/>
    <col min="16353" max="16384" width="10" style="8" customWidth="1"/>
  </cols>
  <sheetData>
    <row r="1" spans="1:9" ht="18.75" x14ac:dyDescent="0.3">
      <c r="A1" s="1"/>
      <c r="B1" s="2"/>
      <c r="C1" s="3"/>
      <c r="D1" s="3"/>
      <c r="E1" s="3"/>
      <c r="F1" s="3"/>
      <c r="G1" s="4"/>
      <c r="H1" s="3"/>
      <c r="I1" s="5" t="s">
        <v>0</v>
      </c>
    </row>
    <row r="2" spans="1:9" ht="18.75" x14ac:dyDescent="0.3">
      <c r="A2" s="1"/>
      <c r="B2" s="2"/>
      <c r="C2" s="3"/>
      <c r="D2" s="3"/>
      <c r="E2" s="3"/>
      <c r="F2" s="3"/>
      <c r="G2" s="4"/>
      <c r="H2" s="3"/>
      <c r="I2" s="5" t="s">
        <v>1</v>
      </c>
    </row>
    <row r="3" spans="1:9" ht="18.75" x14ac:dyDescent="0.3">
      <c r="A3" s="1"/>
      <c r="B3" s="2"/>
      <c r="C3" s="3"/>
      <c r="D3" s="3"/>
      <c r="E3" s="3"/>
      <c r="F3" s="3"/>
      <c r="G3" s="4"/>
      <c r="H3" s="3"/>
      <c r="I3" s="5" t="s">
        <v>2</v>
      </c>
    </row>
    <row r="4" spans="1:9" ht="18.75" x14ac:dyDescent="0.3">
      <c r="A4" s="1"/>
      <c r="B4" s="2"/>
      <c r="C4" s="3"/>
      <c r="D4" s="3"/>
      <c r="E4" s="3"/>
      <c r="F4" s="3"/>
      <c r="G4" s="4"/>
      <c r="H4" s="3"/>
      <c r="I4" s="5"/>
    </row>
    <row r="5" spans="1:9" ht="47.25" customHeight="1" x14ac:dyDescent="0.25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ht="39" customHeight="1" x14ac:dyDescent="0.25">
      <c r="A6" s="31" t="s">
        <v>4</v>
      </c>
      <c r="B6" s="31"/>
      <c r="C6" s="31"/>
      <c r="D6" s="31"/>
      <c r="E6" s="31"/>
      <c r="F6" s="31"/>
      <c r="G6" s="31"/>
      <c r="H6" s="31"/>
      <c r="I6" s="31"/>
    </row>
    <row r="7" spans="1:9" ht="22.5" customHeight="1" x14ac:dyDescent="0.25">
      <c r="A7" s="9"/>
      <c r="B7" s="10"/>
      <c r="C7" s="11"/>
      <c r="D7" s="11"/>
      <c r="E7" s="11"/>
      <c r="F7" s="11"/>
      <c r="G7" s="12"/>
      <c r="H7" s="11"/>
      <c r="I7" s="11"/>
    </row>
    <row r="8" spans="1:9" x14ac:dyDescent="0.25">
      <c r="A8" s="32" t="s">
        <v>5</v>
      </c>
      <c r="B8" s="32"/>
      <c r="C8" s="32"/>
      <c r="D8" s="32"/>
      <c r="E8" s="32"/>
      <c r="F8" s="32"/>
      <c r="G8" s="32"/>
      <c r="H8" s="32"/>
      <c r="I8" s="32"/>
    </row>
    <row r="9" spans="1:9" ht="15" x14ac:dyDescent="0.25">
      <c r="A9" s="33" t="s">
        <v>6</v>
      </c>
      <c r="B9" s="33"/>
      <c r="C9" s="33"/>
      <c r="D9" s="33"/>
      <c r="E9" s="33"/>
      <c r="F9" s="33"/>
      <c r="G9" s="33"/>
      <c r="H9" s="33"/>
      <c r="I9" s="33"/>
    </row>
    <row r="10" spans="1:9" ht="15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8" customHeight="1" x14ac:dyDescent="0.25">
      <c r="A11" s="35" t="s">
        <v>7</v>
      </c>
      <c r="B11" s="35"/>
      <c r="C11" s="35"/>
      <c r="D11" s="35"/>
      <c r="E11" s="35"/>
      <c r="F11" s="35"/>
      <c r="G11" s="35"/>
      <c r="H11" s="35"/>
      <c r="I11" s="35"/>
    </row>
    <row r="12" spans="1:9" ht="15" x14ac:dyDescent="0.25">
      <c r="A12" s="13"/>
      <c r="B12" s="14"/>
      <c r="C12" s="15"/>
      <c r="D12" s="15"/>
      <c r="E12" s="15"/>
      <c r="F12" s="15"/>
      <c r="G12" s="16"/>
      <c r="H12" s="15"/>
      <c r="I12" s="15"/>
    </row>
    <row r="13" spans="1:9" ht="33" customHeight="1" x14ac:dyDescent="0.25">
      <c r="A13" s="29" t="s">
        <v>8</v>
      </c>
      <c r="B13" s="28" t="s">
        <v>9</v>
      </c>
      <c r="C13" s="28" t="s">
        <v>10</v>
      </c>
      <c r="D13" s="28"/>
      <c r="E13" s="28"/>
      <c r="F13" s="28" t="s">
        <v>11</v>
      </c>
      <c r="G13" s="30" t="s">
        <v>12</v>
      </c>
      <c r="H13" s="28" t="s">
        <v>13</v>
      </c>
      <c r="I13" s="28" t="s">
        <v>14</v>
      </c>
    </row>
    <row r="14" spans="1:9" ht="77.25" customHeight="1" x14ac:dyDescent="0.25">
      <c r="A14" s="29"/>
      <c r="B14" s="28"/>
      <c r="C14" s="17">
        <v>2017</v>
      </c>
      <c r="D14" s="17">
        <v>2018</v>
      </c>
      <c r="E14" s="17">
        <v>2019</v>
      </c>
      <c r="F14" s="28"/>
      <c r="G14" s="30"/>
      <c r="H14" s="28"/>
      <c r="I14" s="28"/>
    </row>
    <row r="15" spans="1:9" ht="18" customHeight="1" x14ac:dyDescent="0.25">
      <c r="A15" s="18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9">
        <v>7</v>
      </c>
      <c r="H15" s="17">
        <v>8</v>
      </c>
      <c r="I15" s="17">
        <v>9</v>
      </c>
    </row>
    <row r="16" spans="1:9" ht="15.75" customHeight="1" x14ac:dyDescent="0.25">
      <c r="A16" s="18" t="s">
        <v>15</v>
      </c>
      <c r="B16" s="17" t="s">
        <v>16</v>
      </c>
      <c r="C16" s="20" t="s">
        <v>17</v>
      </c>
      <c r="D16" s="20" t="s">
        <v>17</v>
      </c>
      <c r="E16" s="20" t="s">
        <v>17</v>
      </c>
      <c r="F16" s="20" t="s">
        <v>17</v>
      </c>
      <c r="G16" s="20" t="s">
        <v>17</v>
      </c>
      <c r="H16" s="20" t="s">
        <v>17</v>
      </c>
      <c r="I16" s="20" t="s">
        <v>17</v>
      </c>
    </row>
    <row r="17" spans="1:35" ht="110.25" customHeight="1" x14ac:dyDescent="0.25">
      <c r="A17" s="18" t="s">
        <v>18</v>
      </c>
      <c r="B17" s="17" t="s">
        <v>19</v>
      </c>
      <c r="C17" s="20">
        <v>4264.2809999999999</v>
      </c>
      <c r="D17" s="20">
        <f>D18+D46+D74+D90+D113</f>
        <v>1726.3757499999999</v>
      </c>
      <c r="E17" s="20">
        <f>E18+E46+E74+E90+E113</f>
        <v>103.973</v>
      </c>
      <c r="F17" s="20">
        <f>F18+F46+F74+F90+F113</f>
        <v>2031.5432500000002</v>
      </c>
      <c r="G17" s="20" t="s">
        <v>17</v>
      </c>
      <c r="H17" s="20" t="s">
        <v>17</v>
      </c>
      <c r="I17" s="20">
        <f>I18+I46+I74+I90+I113</f>
        <v>41966.614866538199</v>
      </c>
    </row>
    <row r="18" spans="1:35" s="3" customFormat="1" ht="31.5" customHeight="1" x14ac:dyDescent="0.25">
      <c r="A18" s="18" t="s">
        <v>20</v>
      </c>
      <c r="B18" s="17" t="s">
        <v>21</v>
      </c>
      <c r="C18" s="20">
        <v>18.940999999999999</v>
      </c>
      <c r="D18" s="20">
        <v>8.3757499999999983</v>
      </c>
      <c r="E18" s="20">
        <f t="shared" ref="E18" si="0">SUM(E19:E45)</f>
        <v>3.9729999999999999</v>
      </c>
      <c r="F18" s="20">
        <f>SUM(F19:F45)</f>
        <v>10.429916666666669</v>
      </c>
      <c r="G18" s="20" t="s">
        <v>17</v>
      </c>
      <c r="H18" s="20" t="s">
        <v>17</v>
      </c>
      <c r="I18" s="20">
        <f>SUM(I19:I45)</f>
        <v>18581.988764511585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ht="15.75" customHeight="1" x14ac:dyDescent="0.25">
      <c r="A19" s="18" t="s">
        <v>22</v>
      </c>
      <c r="B19" s="17" t="s">
        <v>23</v>
      </c>
      <c r="C19" s="20">
        <v>0</v>
      </c>
      <c r="D19" s="20">
        <v>0</v>
      </c>
      <c r="E19" s="20">
        <v>0</v>
      </c>
      <c r="F19" s="20">
        <v>0</v>
      </c>
      <c r="G19" s="20" t="s">
        <v>17</v>
      </c>
      <c r="H19" s="20" t="s">
        <v>17</v>
      </c>
      <c r="I19" s="20">
        <v>0</v>
      </c>
    </row>
    <row r="20" spans="1:35" s="3" customFormat="1" ht="31.5" customHeight="1" x14ac:dyDescent="0.25">
      <c r="A20" s="18" t="s">
        <v>24</v>
      </c>
      <c r="B20" s="17" t="s">
        <v>25</v>
      </c>
      <c r="C20" s="20">
        <v>0</v>
      </c>
      <c r="D20" s="20">
        <v>0</v>
      </c>
      <c r="E20" s="20">
        <v>0</v>
      </c>
      <c r="F20" s="20">
        <v>0</v>
      </c>
      <c r="G20" s="21" t="s">
        <v>17</v>
      </c>
      <c r="H20" s="20" t="s">
        <v>17</v>
      </c>
      <c r="I20" s="20"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15.75" customHeight="1" x14ac:dyDescent="0.25">
      <c r="A21" s="18" t="s">
        <v>26</v>
      </c>
      <c r="B21" s="17" t="s">
        <v>27</v>
      </c>
      <c r="C21" s="20">
        <v>0</v>
      </c>
      <c r="D21" s="20">
        <v>0</v>
      </c>
      <c r="E21" s="20">
        <v>0</v>
      </c>
      <c r="F21" s="20">
        <f>(C21+D21+E21)/3</f>
        <v>0</v>
      </c>
      <c r="G21" s="20">
        <v>952700</v>
      </c>
      <c r="H21" s="20">
        <f>6.77/6.54</f>
        <v>1.0351681957186543</v>
      </c>
      <c r="I21" s="20">
        <f>(F21*G21*H21)/1000</f>
        <v>0</v>
      </c>
    </row>
    <row r="22" spans="1:35" s="3" customFormat="1" ht="15.75" customHeight="1" x14ac:dyDescent="0.25">
      <c r="A22" s="18" t="s">
        <v>28</v>
      </c>
      <c r="B22" s="17" t="s">
        <v>29</v>
      </c>
      <c r="C22" s="20">
        <v>0</v>
      </c>
      <c r="D22" s="20">
        <v>0</v>
      </c>
      <c r="E22" s="20">
        <v>0</v>
      </c>
      <c r="F22" s="20">
        <v>0</v>
      </c>
      <c r="G22" s="21" t="s">
        <v>17</v>
      </c>
      <c r="H22" s="20" t="s">
        <v>17</v>
      </c>
      <c r="I22" s="20"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s="3" customFormat="1" ht="31.5" customHeight="1" x14ac:dyDescent="0.25">
      <c r="A23" s="18" t="s">
        <v>30</v>
      </c>
      <c r="B23" s="17" t="s">
        <v>31</v>
      </c>
      <c r="C23" s="20">
        <v>1.992</v>
      </c>
      <c r="D23" s="20">
        <v>0.92100000000000004</v>
      </c>
      <c r="E23" s="20">
        <v>0.22600000000000001</v>
      </c>
      <c r="F23" s="20">
        <f t="shared" ref="F23:F102" si="1">(C23+D23+E23)/3</f>
        <v>1.0463333333333333</v>
      </c>
      <c r="G23" s="20">
        <v>952700</v>
      </c>
      <c r="H23" s="20">
        <f>5.82/5.61</f>
        <v>1.0374331550802138</v>
      </c>
      <c r="I23" s="20">
        <f t="shared" ref="I23:I26" si="2">(F23*G23*H23)/1000</f>
        <v>1034.1566991087343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ht="31.5" customHeight="1" x14ac:dyDescent="0.25">
      <c r="A24" s="18" t="s">
        <v>32</v>
      </c>
      <c r="B24" s="17" t="s">
        <v>33</v>
      </c>
      <c r="C24" s="20">
        <v>2.8719999999999999</v>
      </c>
      <c r="D24" s="20">
        <v>0.36599999999999999</v>
      </c>
      <c r="E24" s="20">
        <v>0.70199999999999996</v>
      </c>
      <c r="F24" s="20">
        <f t="shared" si="1"/>
        <v>1.3133333333333332</v>
      </c>
      <c r="G24" s="20">
        <v>952700</v>
      </c>
      <c r="H24" s="20">
        <f t="shared" ref="H24:H26" si="3">5.82/5.61</f>
        <v>1.0374331550802138</v>
      </c>
      <c r="I24" s="20">
        <f t="shared" si="2"/>
        <v>1298.0495044563277</v>
      </c>
    </row>
    <row r="25" spans="1:35" s="3" customFormat="1" ht="31.5" customHeight="1" x14ac:dyDescent="0.25">
      <c r="A25" s="18" t="s">
        <v>34</v>
      </c>
      <c r="B25" s="17" t="s">
        <v>35</v>
      </c>
      <c r="C25" s="20">
        <v>1.679</v>
      </c>
      <c r="D25" s="20">
        <v>0</v>
      </c>
      <c r="E25" s="20">
        <v>0</v>
      </c>
      <c r="F25" s="20">
        <f t="shared" si="1"/>
        <v>0.55966666666666665</v>
      </c>
      <c r="G25" s="20">
        <v>952700</v>
      </c>
      <c r="H25" s="20">
        <f t="shared" si="3"/>
        <v>1.0374331550802138</v>
      </c>
      <c r="I25" s="20">
        <f t="shared" si="2"/>
        <v>553.15358324420674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ht="15.75" customHeight="1" x14ac:dyDescent="0.25">
      <c r="A26" s="18" t="s">
        <v>36</v>
      </c>
      <c r="B26" s="17" t="s">
        <v>37</v>
      </c>
      <c r="C26" s="20">
        <v>0</v>
      </c>
      <c r="D26" s="20">
        <v>0</v>
      </c>
      <c r="E26" s="20">
        <v>0</v>
      </c>
      <c r="F26" s="20">
        <f>(C26+D26+E26)/3</f>
        <v>0</v>
      </c>
      <c r="G26" s="20">
        <v>952700</v>
      </c>
      <c r="H26" s="20">
        <f t="shared" si="3"/>
        <v>1.0374331550802138</v>
      </c>
      <c r="I26" s="20">
        <f t="shared" si="2"/>
        <v>0</v>
      </c>
    </row>
    <row r="27" spans="1:35" s="3" customFormat="1" ht="31.5" customHeight="1" x14ac:dyDescent="0.25">
      <c r="A27" s="18" t="s">
        <v>38</v>
      </c>
      <c r="B27" s="17" t="s">
        <v>39</v>
      </c>
      <c r="C27" s="20">
        <v>0</v>
      </c>
      <c r="D27" s="20">
        <v>0</v>
      </c>
      <c r="E27" s="20">
        <v>0</v>
      </c>
      <c r="F27" s="20">
        <v>0</v>
      </c>
      <c r="G27" s="21" t="s">
        <v>17</v>
      </c>
      <c r="H27" s="20" t="s">
        <v>17</v>
      </c>
      <c r="I27" s="20"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s="3" customFormat="1" ht="15.75" customHeight="1" x14ac:dyDescent="0.25">
      <c r="A28" s="18" t="s">
        <v>40</v>
      </c>
      <c r="B28" s="17" t="s">
        <v>29</v>
      </c>
      <c r="C28" s="20">
        <v>0</v>
      </c>
      <c r="D28" s="20">
        <v>0</v>
      </c>
      <c r="E28" s="20">
        <v>0</v>
      </c>
      <c r="F28" s="20">
        <v>0</v>
      </c>
      <c r="G28" s="20" t="s">
        <v>17</v>
      </c>
      <c r="H28" s="20" t="s">
        <v>17</v>
      </c>
      <c r="I28" s="20"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s="3" customFormat="1" ht="31.5" customHeight="1" x14ac:dyDescent="0.25">
      <c r="A29" s="18" t="s">
        <v>41</v>
      </c>
      <c r="B29" s="17" t="s">
        <v>31</v>
      </c>
      <c r="C29" s="20">
        <v>0.49299999999999999</v>
      </c>
      <c r="D29" s="20">
        <v>0</v>
      </c>
      <c r="E29" s="20">
        <v>0</v>
      </c>
      <c r="F29" s="20">
        <f t="shared" si="1"/>
        <v>0.16433333333333333</v>
      </c>
      <c r="G29" s="20">
        <v>2683895</v>
      </c>
      <c r="H29" s="20">
        <f t="shared" ref="H29:H33" si="4">5.82/5.61</f>
        <v>1.0374331550802138</v>
      </c>
      <c r="I29" s="20">
        <f t="shared" ref="I29:I33" si="5">(F29*G29*H29)/1000</f>
        <v>457.56343242424242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31.5" customHeight="1" x14ac:dyDescent="0.25">
      <c r="A30" s="18" t="s">
        <v>42</v>
      </c>
      <c r="B30" s="17" t="s">
        <v>33</v>
      </c>
      <c r="C30" s="20">
        <v>0</v>
      </c>
      <c r="D30" s="20">
        <v>0.11</v>
      </c>
      <c r="E30" s="20">
        <v>0</v>
      </c>
      <c r="F30" s="20">
        <f t="shared" si="1"/>
        <v>3.6666666666666667E-2</v>
      </c>
      <c r="G30" s="20">
        <v>2683895</v>
      </c>
      <c r="H30" s="20">
        <f t="shared" si="4"/>
        <v>1.0374331550802138</v>
      </c>
      <c r="I30" s="20">
        <f t="shared" si="5"/>
        <v>102.09326078431373</v>
      </c>
    </row>
    <row r="31" spans="1:35" ht="31.5" customHeight="1" x14ac:dyDescent="0.25">
      <c r="A31" s="18" t="s">
        <v>43</v>
      </c>
      <c r="B31" s="17" t="s">
        <v>35</v>
      </c>
      <c r="C31" s="20">
        <v>0</v>
      </c>
      <c r="D31" s="20">
        <v>0</v>
      </c>
      <c r="E31" s="20">
        <v>0</v>
      </c>
      <c r="F31" s="20">
        <f t="shared" si="1"/>
        <v>0</v>
      </c>
      <c r="G31" s="20">
        <v>2683895</v>
      </c>
      <c r="H31" s="20">
        <f t="shared" si="4"/>
        <v>1.0374331550802138</v>
      </c>
      <c r="I31" s="20">
        <f t="shared" si="5"/>
        <v>0</v>
      </c>
    </row>
    <row r="32" spans="1:35" ht="15.75" customHeight="1" x14ac:dyDescent="0.25">
      <c r="A32" s="18" t="s">
        <v>44</v>
      </c>
      <c r="B32" s="17" t="s">
        <v>45</v>
      </c>
      <c r="C32" s="20">
        <v>0</v>
      </c>
      <c r="D32" s="20">
        <v>0</v>
      </c>
      <c r="E32" s="20">
        <v>0</v>
      </c>
      <c r="F32" s="20">
        <f t="shared" si="1"/>
        <v>0</v>
      </c>
      <c r="G32" s="20"/>
      <c r="H32" s="20">
        <f t="shared" si="4"/>
        <v>1.0374331550802138</v>
      </c>
      <c r="I32" s="20">
        <f t="shared" si="5"/>
        <v>0</v>
      </c>
    </row>
    <row r="33" spans="1:35" ht="15.75" customHeight="1" x14ac:dyDescent="0.25">
      <c r="A33" s="18" t="s">
        <v>46</v>
      </c>
      <c r="B33" s="17" t="s">
        <v>47</v>
      </c>
      <c r="C33" s="20">
        <v>0</v>
      </c>
      <c r="D33" s="20">
        <v>0</v>
      </c>
      <c r="E33" s="20">
        <v>0</v>
      </c>
      <c r="F33" s="20">
        <f t="shared" si="1"/>
        <v>0</v>
      </c>
      <c r="G33" s="20">
        <v>8546110</v>
      </c>
      <c r="H33" s="20">
        <f t="shared" si="4"/>
        <v>1.0374331550802138</v>
      </c>
      <c r="I33" s="20">
        <f t="shared" si="5"/>
        <v>0</v>
      </c>
    </row>
    <row r="34" spans="1:35" ht="15.75" customHeight="1" x14ac:dyDescent="0.25">
      <c r="A34" s="18" t="s">
        <v>48</v>
      </c>
      <c r="B34" s="17" t="s">
        <v>49</v>
      </c>
      <c r="C34" s="20">
        <v>0</v>
      </c>
      <c r="D34" s="20">
        <v>0</v>
      </c>
      <c r="E34" s="20">
        <v>0</v>
      </c>
      <c r="F34" s="20">
        <v>0</v>
      </c>
      <c r="G34" s="20" t="s">
        <v>17</v>
      </c>
      <c r="H34" s="20" t="s">
        <v>17</v>
      </c>
      <c r="I34" s="20">
        <v>0</v>
      </c>
    </row>
    <row r="35" spans="1:35" ht="31.5" customHeight="1" x14ac:dyDescent="0.25">
      <c r="A35" s="18" t="s">
        <v>50</v>
      </c>
      <c r="B35" s="17" t="s">
        <v>25</v>
      </c>
      <c r="C35" s="20">
        <v>0</v>
      </c>
      <c r="D35" s="20">
        <v>0</v>
      </c>
      <c r="E35" s="20">
        <v>0</v>
      </c>
      <c r="F35" s="20">
        <v>0</v>
      </c>
      <c r="G35" s="20" t="s">
        <v>17</v>
      </c>
      <c r="H35" s="20" t="s">
        <v>17</v>
      </c>
      <c r="I35" s="20">
        <v>0</v>
      </c>
    </row>
    <row r="36" spans="1:35" ht="15.75" customHeight="1" x14ac:dyDescent="0.25">
      <c r="A36" s="18" t="s">
        <v>51</v>
      </c>
      <c r="B36" s="17" t="s">
        <v>29</v>
      </c>
      <c r="C36" s="20">
        <v>0</v>
      </c>
      <c r="D36" s="20">
        <v>0</v>
      </c>
      <c r="E36" s="20">
        <v>0</v>
      </c>
      <c r="F36" s="20">
        <v>0</v>
      </c>
      <c r="G36" s="20" t="s">
        <v>17</v>
      </c>
      <c r="H36" s="20" t="s">
        <v>17</v>
      </c>
      <c r="I36" s="20">
        <v>0</v>
      </c>
    </row>
    <row r="37" spans="1:35" ht="31.5" customHeight="1" x14ac:dyDescent="0.25">
      <c r="A37" s="18" t="s">
        <v>52</v>
      </c>
      <c r="B37" s="17" t="s">
        <v>31</v>
      </c>
      <c r="C37" s="20">
        <v>2.125</v>
      </c>
      <c r="D37" s="20">
        <v>4.2319999999999993</v>
      </c>
      <c r="E37" s="20">
        <f>1.553+0.147+0.146</f>
        <v>1.8459999999999999</v>
      </c>
      <c r="F37" s="20">
        <f t="shared" si="1"/>
        <v>2.7343333333333333</v>
      </c>
      <c r="G37" s="20">
        <v>1581237</v>
      </c>
      <c r="H37" s="20">
        <f t="shared" ref="H37:H39" si="6">5.82/5.61</f>
        <v>1.0374331550802138</v>
      </c>
      <c r="I37" s="20">
        <f t="shared" ref="I37:I39" si="7">(F37*G37*H37)/1000</f>
        <v>4485.4761132513358</v>
      </c>
    </row>
    <row r="38" spans="1:35" s="3" customFormat="1" ht="31.5" customHeight="1" x14ac:dyDescent="0.25">
      <c r="A38" s="18" t="s">
        <v>53</v>
      </c>
      <c r="B38" s="17" t="s">
        <v>33</v>
      </c>
      <c r="C38" s="20">
        <v>3.734</v>
      </c>
      <c r="D38" s="20">
        <v>0.36599999999999999</v>
      </c>
      <c r="E38" s="20">
        <v>0.5</v>
      </c>
      <c r="F38" s="20">
        <f t="shared" si="1"/>
        <v>1.5333333333333332</v>
      </c>
      <c r="G38" s="20">
        <v>1581237</v>
      </c>
      <c r="H38" s="20">
        <f t="shared" si="6"/>
        <v>1.0374331550802138</v>
      </c>
      <c r="I38" s="20">
        <f t="shared" si="7"/>
        <v>2515.3224577540104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1.5" customHeight="1" x14ac:dyDescent="0.25">
      <c r="A39" s="18" t="s">
        <v>54</v>
      </c>
      <c r="B39" s="17" t="s">
        <v>35</v>
      </c>
      <c r="C39" s="20">
        <v>1.4750000000000001</v>
      </c>
      <c r="D39" s="20">
        <v>0</v>
      </c>
      <c r="E39" s="20">
        <v>0</v>
      </c>
      <c r="F39" s="20">
        <f t="shared" si="1"/>
        <v>0.4916666666666667</v>
      </c>
      <c r="G39" s="20">
        <v>1581237</v>
      </c>
      <c r="H39" s="20">
        <f t="shared" si="6"/>
        <v>1.0374331550802138</v>
      </c>
      <c r="I39" s="20">
        <f t="shared" si="7"/>
        <v>806.54361417112307</v>
      </c>
    </row>
    <row r="40" spans="1:35" s="3" customFormat="1" ht="31.5" customHeight="1" x14ac:dyDescent="0.25">
      <c r="A40" s="18" t="s">
        <v>55</v>
      </c>
      <c r="B40" s="17" t="s">
        <v>39</v>
      </c>
      <c r="C40" s="20">
        <v>0</v>
      </c>
      <c r="D40" s="20">
        <v>0</v>
      </c>
      <c r="E40" s="20">
        <v>0</v>
      </c>
      <c r="F40" s="20">
        <v>0</v>
      </c>
      <c r="G40" s="20" t="s">
        <v>17</v>
      </c>
      <c r="H40" s="20" t="s">
        <v>17</v>
      </c>
      <c r="I40" s="20">
        <v>0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15.75" customHeight="1" x14ac:dyDescent="0.25">
      <c r="A41" s="18" t="s">
        <v>56</v>
      </c>
      <c r="B41" s="17" t="s">
        <v>29</v>
      </c>
      <c r="C41" s="20">
        <v>0</v>
      </c>
      <c r="D41" s="20">
        <v>0</v>
      </c>
      <c r="E41" s="20">
        <v>0</v>
      </c>
      <c r="F41" s="20">
        <v>0</v>
      </c>
      <c r="G41" s="20" t="s">
        <v>17</v>
      </c>
      <c r="H41" s="20" t="s">
        <v>17</v>
      </c>
      <c r="I41" s="20">
        <v>0</v>
      </c>
    </row>
    <row r="42" spans="1:35" s="3" customFormat="1" ht="31.5" customHeight="1" x14ac:dyDescent="0.25">
      <c r="A42" s="18" t="s">
        <v>57</v>
      </c>
      <c r="B42" s="17" t="s">
        <v>31</v>
      </c>
      <c r="C42" s="20">
        <v>3.7490000000000001</v>
      </c>
      <c r="D42" s="20">
        <v>0.98299999999999998</v>
      </c>
      <c r="E42" s="20">
        <v>0.69899999999999995</v>
      </c>
      <c r="F42" s="20">
        <f t="shared" si="1"/>
        <v>1.8103333333333333</v>
      </c>
      <c r="G42" s="21">
        <v>2258500</v>
      </c>
      <c r="H42" s="20">
        <f t="shared" ref="H42:H45" si="8">5.82/5.61</f>
        <v>1.0374331550802138</v>
      </c>
      <c r="I42" s="20">
        <f t="shared" ref="I42:I45" si="9">(F42*G42*H42)/1000</f>
        <v>4241.6884474153294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s="3" customFormat="1" ht="31.5" customHeight="1" x14ac:dyDescent="0.25">
      <c r="A43" s="18" t="s">
        <v>58</v>
      </c>
      <c r="B43" s="17" t="s">
        <v>33</v>
      </c>
      <c r="C43" s="20">
        <v>0.82199999999999995</v>
      </c>
      <c r="D43" s="20">
        <v>0.46199999999999997</v>
      </c>
      <c r="E43" s="20">
        <v>0</v>
      </c>
      <c r="F43" s="20">
        <f t="shared" si="1"/>
        <v>0.42799999999999994</v>
      </c>
      <c r="G43" s="21">
        <v>2258500</v>
      </c>
      <c r="H43" s="20">
        <f t="shared" si="8"/>
        <v>1.0374331550802138</v>
      </c>
      <c r="I43" s="20">
        <f t="shared" si="9"/>
        <v>1002.8223101604276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ht="15.75" customHeight="1" x14ac:dyDescent="0.25">
      <c r="A44" s="18" t="s">
        <v>59</v>
      </c>
      <c r="B44" s="17" t="s">
        <v>45</v>
      </c>
      <c r="C44" s="20">
        <v>0</v>
      </c>
      <c r="D44" s="20">
        <v>0.93575000000000008</v>
      </c>
      <c r="E44" s="20">
        <v>0</v>
      </c>
      <c r="F44" s="20">
        <f t="shared" si="1"/>
        <v>0.31191666666666668</v>
      </c>
      <c r="G44" s="20">
        <v>6443654</v>
      </c>
      <c r="H44" s="20">
        <f t="shared" si="8"/>
        <v>1.0374331550802138</v>
      </c>
      <c r="I44" s="20">
        <f t="shared" si="9"/>
        <v>2085.1193417415329</v>
      </c>
    </row>
    <row r="45" spans="1:35" s="3" customFormat="1" ht="15.75" customHeight="1" x14ac:dyDescent="0.25">
      <c r="A45" s="18" t="s">
        <v>60</v>
      </c>
      <c r="B45" s="17" t="s">
        <v>47</v>
      </c>
      <c r="C45" s="20">
        <v>0</v>
      </c>
      <c r="D45" s="20">
        <v>0</v>
      </c>
      <c r="E45" s="20">
        <v>0</v>
      </c>
      <c r="F45" s="20">
        <f t="shared" si="1"/>
        <v>0</v>
      </c>
      <c r="G45" s="20">
        <v>14380234</v>
      </c>
      <c r="H45" s="20">
        <f t="shared" si="8"/>
        <v>1.0374331550802138</v>
      </c>
      <c r="I45" s="20">
        <f t="shared" si="9"/>
        <v>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ht="31.5" customHeight="1" x14ac:dyDescent="0.25">
      <c r="A46" s="18" t="s">
        <v>61</v>
      </c>
      <c r="B46" s="17" t="s">
        <v>62</v>
      </c>
      <c r="C46" s="20">
        <v>0.04</v>
      </c>
      <c r="D46" s="20">
        <v>0</v>
      </c>
      <c r="E46" s="20">
        <f>SUM(E48:E73)</f>
        <v>0</v>
      </c>
      <c r="F46" s="20">
        <f>SUM(F48:F73)</f>
        <v>1.3333333333333334E-2</v>
      </c>
      <c r="G46" s="20" t="s">
        <v>17</v>
      </c>
      <c r="H46" s="20" t="s">
        <v>17</v>
      </c>
      <c r="I46" s="20">
        <f>SUM(I48:I73)</f>
        <v>35.084735190296954</v>
      </c>
    </row>
    <row r="47" spans="1:35" s="3" customFormat="1" ht="15.75" customHeight="1" x14ac:dyDescent="0.25">
      <c r="A47" s="18" t="s">
        <v>63</v>
      </c>
      <c r="B47" s="17" t="s">
        <v>23</v>
      </c>
      <c r="C47" s="20">
        <v>0</v>
      </c>
      <c r="D47" s="20">
        <v>0</v>
      </c>
      <c r="E47" s="20">
        <v>0</v>
      </c>
      <c r="F47" s="20">
        <v>0</v>
      </c>
      <c r="G47" s="20" t="s">
        <v>17</v>
      </c>
      <c r="H47" s="20" t="s">
        <v>17</v>
      </c>
      <c r="I47" s="20">
        <v>0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s="3" customFormat="1" ht="31.5" customHeight="1" x14ac:dyDescent="0.25">
      <c r="A48" s="18" t="s">
        <v>64</v>
      </c>
      <c r="B48" s="17" t="s">
        <v>25</v>
      </c>
      <c r="C48" s="20">
        <v>0</v>
      </c>
      <c r="D48" s="20">
        <v>0</v>
      </c>
      <c r="E48" s="20">
        <v>0</v>
      </c>
      <c r="F48" s="20">
        <v>0</v>
      </c>
      <c r="G48" s="20" t="s">
        <v>17</v>
      </c>
      <c r="H48" s="20" t="s">
        <v>17</v>
      </c>
      <c r="I48" s="20">
        <v>0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:35" s="3" customFormat="1" ht="31.5" customHeight="1" x14ac:dyDescent="0.25">
      <c r="A49" s="18" t="s">
        <v>65</v>
      </c>
      <c r="B49" s="17" t="s">
        <v>66</v>
      </c>
      <c r="C49" s="20">
        <v>0</v>
      </c>
      <c r="D49" s="20">
        <v>0</v>
      </c>
      <c r="E49" s="20">
        <v>0</v>
      </c>
      <c r="F49" s="20">
        <v>0</v>
      </c>
      <c r="G49" s="20" t="s">
        <v>17</v>
      </c>
      <c r="H49" s="20" t="s">
        <v>17</v>
      </c>
      <c r="I49" s="20">
        <v>0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:35" ht="15.75" customHeight="1" x14ac:dyDescent="0.25">
      <c r="A50" s="18" t="s">
        <v>67</v>
      </c>
      <c r="B50" s="17" t="s">
        <v>68</v>
      </c>
      <c r="C50" s="20">
        <v>0</v>
      </c>
      <c r="D50" s="20">
        <v>0</v>
      </c>
      <c r="E50" s="20">
        <v>0</v>
      </c>
      <c r="F50" s="20">
        <f t="shared" si="1"/>
        <v>0</v>
      </c>
      <c r="G50" s="20">
        <v>2393639</v>
      </c>
      <c r="H50" s="20">
        <f>8.26/7.97</f>
        <v>1.0363864491844417</v>
      </c>
      <c r="I50" s="20">
        <f t="shared" ref="I50:I53" si="10">(F50*G50*H50)/1000</f>
        <v>0</v>
      </c>
    </row>
    <row r="51" spans="1:35" ht="31.5" customHeight="1" x14ac:dyDescent="0.25">
      <c r="A51" s="18" t="s">
        <v>69</v>
      </c>
      <c r="B51" s="17" t="s">
        <v>70</v>
      </c>
      <c r="C51" s="20">
        <v>0</v>
      </c>
      <c r="D51" s="20">
        <v>0</v>
      </c>
      <c r="E51" s="20">
        <v>0</v>
      </c>
      <c r="F51" s="20">
        <f t="shared" si="1"/>
        <v>0</v>
      </c>
      <c r="G51" s="20">
        <v>2393639</v>
      </c>
      <c r="H51" s="20">
        <f t="shared" ref="H51:H53" si="11">8.26/7.97</f>
        <v>1.0363864491844417</v>
      </c>
      <c r="I51" s="20">
        <f t="shared" si="10"/>
        <v>0</v>
      </c>
    </row>
    <row r="52" spans="1:35" ht="31.5" customHeight="1" x14ac:dyDescent="0.25">
      <c r="A52" s="18" t="s">
        <v>71</v>
      </c>
      <c r="B52" s="17" t="s">
        <v>72</v>
      </c>
      <c r="C52" s="20">
        <v>0</v>
      </c>
      <c r="D52" s="20">
        <v>0</v>
      </c>
      <c r="E52" s="20">
        <v>0</v>
      </c>
      <c r="F52" s="20">
        <f t="shared" si="1"/>
        <v>0</v>
      </c>
      <c r="G52" s="20">
        <v>2393639</v>
      </c>
      <c r="H52" s="20">
        <f t="shared" si="11"/>
        <v>1.0363864491844417</v>
      </c>
      <c r="I52" s="20">
        <f t="shared" si="10"/>
        <v>0</v>
      </c>
    </row>
    <row r="53" spans="1:35" ht="31.5" customHeight="1" x14ac:dyDescent="0.25">
      <c r="A53" s="18" t="s">
        <v>73</v>
      </c>
      <c r="B53" s="17" t="s">
        <v>74</v>
      </c>
      <c r="C53" s="20">
        <v>0</v>
      </c>
      <c r="D53" s="20">
        <v>0</v>
      </c>
      <c r="E53" s="20">
        <v>0</v>
      </c>
      <c r="F53" s="20">
        <f t="shared" si="1"/>
        <v>0</v>
      </c>
      <c r="G53" s="20">
        <v>2393639</v>
      </c>
      <c r="H53" s="20">
        <f t="shared" si="11"/>
        <v>1.0363864491844417</v>
      </c>
      <c r="I53" s="20">
        <f t="shared" si="10"/>
        <v>0</v>
      </c>
    </row>
    <row r="54" spans="1:35" s="3" customFormat="1" ht="31.5" customHeight="1" x14ac:dyDescent="0.25">
      <c r="A54" s="18" t="s">
        <v>75</v>
      </c>
      <c r="B54" s="17" t="s">
        <v>76</v>
      </c>
      <c r="C54" s="20">
        <v>0</v>
      </c>
      <c r="D54" s="20">
        <v>0</v>
      </c>
      <c r="E54" s="20">
        <v>0</v>
      </c>
      <c r="F54" s="20">
        <v>0</v>
      </c>
      <c r="G54" s="20" t="s">
        <v>17</v>
      </c>
      <c r="H54" s="20" t="s">
        <v>17</v>
      </c>
      <c r="I54" s="20">
        <v>0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 s="3" customFormat="1" ht="15.75" customHeight="1" x14ac:dyDescent="0.25">
      <c r="A55" s="18" t="s">
        <v>77</v>
      </c>
      <c r="B55" s="17" t="s">
        <v>68</v>
      </c>
      <c r="C55" s="20">
        <v>0</v>
      </c>
      <c r="D55" s="20">
        <v>0</v>
      </c>
      <c r="E55" s="20">
        <v>0</v>
      </c>
      <c r="F55" s="20">
        <f t="shared" si="1"/>
        <v>0</v>
      </c>
      <c r="G55" s="20">
        <v>2393639</v>
      </c>
      <c r="H55" s="20">
        <f t="shared" ref="H55:H58" si="12">8.26/7.97</f>
        <v>1.0363864491844417</v>
      </c>
      <c r="I55" s="20">
        <f t="shared" ref="I55:I58" si="13">(F55*G55*H55)/1000</f>
        <v>0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 s="3" customFormat="1" ht="31.5" customHeight="1" x14ac:dyDescent="0.25">
      <c r="A56" s="18" t="s">
        <v>78</v>
      </c>
      <c r="B56" s="17" t="s">
        <v>70</v>
      </c>
      <c r="C56" s="20">
        <v>0</v>
      </c>
      <c r="D56" s="20">
        <v>0</v>
      </c>
      <c r="E56" s="20">
        <v>0</v>
      </c>
      <c r="F56" s="20">
        <f t="shared" si="1"/>
        <v>0</v>
      </c>
      <c r="G56" s="20">
        <v>2393639</v>
      </c>
      <c r="H56" s="20">
        <f t="shared" si="12"/>
        <v>1.0363864491844417</v>
      </c>
      <c r="I56" s="20">
        <f t="shared" si="13"/>
        <v>0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31.5" customHeight="1" x14ac:dyDescent="0.25">
      <c r="A57" s="18" t="s">
        <v>79</v>
      </c>
      <c r="B57" s="17" t="s">
        <v>72</v>
      </c>
      <c r="C57" s="20">
        <v>0</v>
      </c>
      <c r="D57" s="20">
        <v>0</v>
      </c>
      <c r="E57" s="20">
        <v>0</v>
      </c>
      <c r="F57" s="20">
        <f t="shared" si="1"/>
        <v>0</v>
      </c>
      <c r="G57" s="20">
        <v>2393639</v>
      </c>
      <c r="H57" s="20">
        <f t="shared" si="12"/>
        <v>1.0363864491844417</v>
      </c>
      <c r="I57" s="20">
        <f t="shared" si="13"/>
        <v>0</v>
      </c>
    </row>
    <row r="58" spans="1:35" s="3" customFormat="1" ht="31.5" customHeight="1" x14ac:dyDescent="0.25">
      <c r="A58" s="18" t="s">
        <v>80</v>
      </c>
      <c r="B58" s="17" t="s">
        <v>74</v>
      </c>
      <c r="C58" s="20">
        <v>0</v>
      </c>
      <c r="D58" s="20">
        <v>0</v>
      </c>
      <c r="E58" s="20">
        <v>0</v>
      </c>
      <c r="F58" s="20">
        <f t="shared" si="1"/>
        <v>0</v>
      </c>
      <c r="G58" s="20">
        <v>2393639</v>
      </c>
      <c r="H58" s="20">
        <f t="shared" si="12"/>
        <v>1.0363864491844417</v>
      </c>
      <c r="I58" s="20">
        <f t="shared" si="13"/>
        <v>0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s="3" customFormat="1" ht="31.5" customHeight="1" x14ac:dyDescent="0.25">
      <c r="A59" s="18" t="s">
        <v>81</v>
      </c>
      <c r="B59" s="17" t="s">
        <v>39</v>
      </c>
      <c r="C59" s="20">
        <v>0</v>
      </c>
      <c r="D59" s="20">
        <v>0</v>
      </c>
      <c r="E59" s="20">
        <v>0</v>
      </c>
      <c r="F59" s="20">
        <v>0</v>
      </c>
      <c r="G59" s="20" t="s">
        <v>17</v>
      </c>
      <c r="H59" s="20" t="s">
        <v>17</v>
      </c>
      <c r="I59" s="20">
        <v>0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s="3" customFormat="1" ht="31.5" customHeight="1" x14ac:dyDescent="0.25">
      <c r="A60" s="18" t="s">
        <v>82</v>
      </c>
      <c r="B60" s="17" t="s">
        <v>66</v>
      </c>
      <c r="C60" s="20">
        <v>0</v>
      </c>
      <c r="D60" s="20">
        <v>0</v>
      </c>
      <c r="E60" s="20">
        <v>0</v>
      </c>
      <c r="F60" s="20">
        <v>0</v>
      </c>
      <c r="G60" s="20" t="s">
        <v>17</v>
      </c>
      <c r="H60" s="20" t="s">
        <v>17</v>
      </c>
      <c r="I60" s="20">
        <v>0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s="3" customFormat="1" ht="15.75" customHeight="1" x14ac:dyDescent="0.25">
      <c r="A61" s="18" t="s">
        <v>83</v>
      </c>
      <c r="B61" s="17" t="s">
        <v>68</v>
      </c>
      <c r="C61" s="20">
        <v>0</v>
      </c>
      <c r="D61" s="20">
        <v>0</v>
      </c>
      <c r="E61" s="20">
        <v>0</v>
      </c>
      <c r="F61" s="20">
        <f t="shared" si="1"/>
        <v>0</v>
      </c>
      <c r="G61" s="20">
        <v>2941172</v>
      </c>
      <c r="H61" s="20">
        <f t="shared" ref="H61:H63" si="14">8.26/7.97</f>
        <v>1.0363864491844417</v>
      </c>
      <c r="I61" s="20">
        <f t="shared" ref="I61:I63" si="15">(F61*G61*H61)/1000</f>
        <v>0</v>
      </c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s="3" customFormat="1" ht="31.5" customHeight="1" x14ac:dyDescent="0.25">
      <c r="A62" s="18" t="s">
        <v>84</v>
      </c>
      <c r="B62" s="17" t="s">
        <v>70</v>
      </c>
      <c r="C62" s="20">
        <v>0</v>
      </c>
      <c r="D62" s="20">
        <v>0</v>
      </c>
      <c r="E62" s="20">
        <v>0</v>
      </c>
      <c r="F62" s="20">
        <f t="shared" si="1"/>
        <v>0</v>
      </c>
      <c r="G62" s="20">
        <v>2941172</v>
      </c>
      <c r="H62" s="20">
        <f t="shared" si="14"/>
        <v>1.0363864491844417</v>
      </c>
      <c r="I62" s="20">
        <f t="shared" si="15"/>
        <v>0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s="3" customFormat="1" ht="31.5" customHeight="1" x14ac:dyDescent="0.25">
      <c r="A63" s="18" t="s">
        <v>85</v>
      </c>
      <c r="B63" s="17" t="s">
        <v>72</v>
      </c>
      <c r="C63" s="20">
        <v>0</v>
      </c>
      <c r="D63" s="20">
        <v>0</v>
      </c>
      <c r="E63" s="20">
        <v>0</v>
      </c>
      <c r="F63" s="20">
        <f t="shared" si="1"/>
        <v>0</v>
      </c>
      <c r="G63" s="20">
        <v>2941172</v>
      </c>
      <c r="H63" s="20">
        <f t="shared" si="14"/>
        <v>1.0363864491844417</v>
      </c>
      <c r="I63" s="20">
        <f t="shared" si="15"/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s="3" customFormat="1" ht="31.5" customHeight="1" x14ac:dyDescent="0.25">
      <c r="A64" s="18" t="s">
        <v>86</v>
      </c>
      <c r="B64" s="17" t="s">
        <v>76</v>
      </c>
      <c r="C64" s="20">
        <v>0</v>
      </c>
      <c r="D64" s="20">
        <v>0</v>
      </c>
      <c r="E64" s="20">
        <v>0</v>
      </c>
      <c r="F64" s="20">
        <v>0</v>
      </c>
      <c r="G64" s="20" t="s">
        <v>17</v>
      </c>
      <c r="H64" s="20" t="s">
        <v>17</v>
      </c>
      <c r="I64" s="20">
        <v>0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s="3" customFormat="1" ht="31.5" customHeight="1" x14ac:dyDescent="0.25">
      <c r="A65" s="18" t="s">
        <v>87</v>
      </c>
      <c r="B65" s="17" t="s">
        <v>70</v>
      </c>
      <c r="C65" s="20">
        <v>0</v>
      </c>
      <c r="D65" s="20">
        <v>0</v>
      </c>
      <c r="E65" s="20">
        <v>0</v>
      </c>
      <c r="F65" s="20">
        <f t="shared" si="1"/>
        <v>0</v>
      </c>
      <c r="G65" s="20">
        <v>2941172</v>
      </c>
      <c r="H65" s="20">
        <f t="shared" ref="H65:H66" si="16">8.26/7.97</f>
        <v>1.0363864491844417</v>
      </c>
      <c r="I65" s="20">
        <f t="shared" ref="I65:I66" si="17">(F65*G65*H65)/1000</f>
        <v>0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s="3" customFormat="1" ht="15.75" customHeight="1" x14ac:dyDescent="0.25">
      <c r="A66" s="18" t="s">
        <v>88</v>
      </c>
      <c r="B66" s="17" t="s">
        <v>89</v>
      </c>
      <c r="C66" s="20">
        <v>0</v>
      </c>
      <c r="D66" s="20">
        <v>0</v>
      </c>
      <c r="E66" s="20">
        <v>0</v>
      </c>
      <c r="F66" s="20">
        <f t="shared" si="1"/>
        <v>0</v>
      </c>
      <c r="G66" s="20">
        <v>7111427</v>
      </c>
      <c r="H66" s="20">
        <f t="shared" si="16"/>
        <v>1.0363864491844417</v>
      </c>
      <c r="I66" s="20">
        <f t="shared" si="17"/>
        <v>0</v>
      </c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ht="15.75" customHeight="1" x14ac:dyDescent="0.25">
      <c r="A67" s="18" t="s">
        <v>90</v>
      </c>
      <c r="B67" s="17" t="s">
        <v>49</v>
      </c>
      <c r="C67" s="20">
        <v>0</v>
      </c>
      <c r="D67" s="20">
        <v>0</v>
      </c>
      <c r="E67" s="20">
        <v>0</v>
      </c>
      <c r="F67" s="20">
        <v>0</v>
      </c>
      <c r="G67" s="20" t="s">
        <v>17</v>
      </c>
      <c r="H67" s="20" t="s">
        <v>17</v>
      </c>
      <c r="I67" s="20">
        <v>0</v>
      </c>
    </row>
    <row r="68" spans="1:35" s="3" customFormat="1" ht="31.5" customHeight="1" x14ac:dyDescent="0.25">
      <c r="A68" s="18" t="s">
        <v>91</v>
      </c>
      <c r="B68" s="17" t="s">
        <v>25</v>
      </c>
      <c r="C68" s="20">
        <v>0</v>
      </c>
      <c r="D68" s="20">
        <v>0</v>
      </c>
      <c r="E68" s="20">
        <v>0</v>
      </c>
      <c r="F68" s="20">
        <v>0</v>
      </c>
      <c r="G68" s="20" t="s">
        <v>17</v>
      </c>
      <c r="H68" s="20" t="s">
        <v>17</v>
      </c>
      <c r="I68" s="20">
        <v>0</v>
      </c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ht="31.5" customHeight="1" x14ac:dyDescent="0.25">
      <c r="A69" s="18" t="s">
        <v>92</v>
      </c>
      <c r="B69" s="17" t="s">
        <v>66</v>
      </c>
      <c r="C69" s="20">
        <v>0</v>
      </c>
      <c r="D69" s="20">
        <v>0</v>
      </c>
      <c r="E69" s="20">
        <v>0</v>
      </c>
      <c r="F69" s="20">
        <f t="shared" si="1"/>
        <v>0</v>
      </c>
      <c r="G69" s="20">
        <v>1848750</v>
      </c>
      <c r="H69" s="20">
        <f>8.26/7.97</f>
        <v>1.0363864491844417</v>
      </c>
      <c r="I69" s="20">
        <f>(F69*G69*H69)/1000</f>
        <v>0</v>
      </c>
    </row>
    <row r="70" spans="1:35" ht="31.5" customHeight="1" x14ac:dyDescent="0.25">
      <c r="A70" s="18" t="s">
        <v>93</v>
      </c>
      <c r="B70" s="17" t="s">
        <v>39</v>
      </c>
      <c r="C70" s="20">
        <v>0</v>
      </c>
      <c r="D70" s="20">
        <v>0</v>
      </c>
      <c r="E70" s="20">
        <v>0</v>
      </c>
      <c r="F70" s="20">
        <v>0</v>
      </c>
      <c r="G70" s="20" t="s">
        <v>17</v>
      </c>
      <c r="H70" s="20" t="s">
        <v>17</v>
      </c>
      <c r="I70" s="20">
        <v>0</v>
      </c>
    </row>
    <row r="71" spans="1:35" ht="31.5" customHeight="1" x14ac:dyDescent="0.25">
      <c r="A71" s="18" t="s">
        <v>94</v>
      </c>
      <c r="B71" s="17" t="s">
        <v>66</v>
      </c>
      <c r="C71" s="21">
        <v>0</v>
      </c>
      <c r="D71" s="20">
        <v>0</v>
      </c>
      <c r="E71" s="20">
        <v>0</v>
      </c>
      <c r="F71" s="20">
        <v>0</v>
      </c>
      <c r="G71" s="20" t="s">
        <v>17</v>
      </c>
      <c r="H71" s="20" t="s">
        <v>17</v>
      </c>
      <c r="I71" s="20">
        <v>0</v>
      </c>
    </row>
    <row r="72" spans="1:35" s="3" customFormat="1" ht="31.5" customHeight="1" x14ac:dyDescent="0.25">
      <c r="A72" s="18" t="s">
        <v>95</v>
      </c>
      <c r="B72" s="17" t="s">
        <v>31</v>
      </c>
      <c r="C72" s="20">
        <v>0</v>
      </c>
      <c r="D72" s="20">
        <v>0</v>
      </c>
      <c r="E72" s="20">
        <v>0</v>
      </c>
      <c r="F72" s="20">
        <f t="shared" si="1"/>
        <v>0</v>
      </c>
      <c r="G72" s="20">
        <v>2538971</v>
      </c>
      <c r="H72" s="20">
        <f t="shared" ref="H72:H73" si="18">8.26/7.97</f>
        <v>1.0363864491844417</v>
      </c>
      <c r="I72" s="20">
        <f t="shared" ref="I72:I73" si="19">(F72*G72*H72)/1000</f>
        <v>0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ht="31.5" customHeight="1" x14ac:dyDescent="0.25">
      <c r="A73" s="18" t="s">
        <v>96</v>
      </c>
      <c r="B73" s="17" t="s">
        <v>33</v>
      </c>
      <c r="C73" s="20">
        <v>0.04</v>
      </c>
      <c r="D73" s="20">
        <v>0</v>
      </c>
      <c r="E73" s="20">
        <v>0</v>
      </c>
      <c r="F73" s="20">
        <f t="shared" si="1"/>
        <v>1.3333333333333334E-2</v>
      </c>
      <c r="G73" s="20">
        <v>2538971</v>
      </c>
      <c r="H73" s="20">
        <f t="shared" si="18"/>
        <v>1.0363864491844417</v>
      </c>
      <c r="I73" s="20">
        <f t="shared" si="19"/>
        <v>35.084735190296954</v>
      </c>
    </row>
    <row r="74" spans="1:35" s="3" customFormat="1" ht="47.25" customHeight="1" x14ac:dyDescent="0.25">
      <c r="A74" s="18" t="s">
        <v>97</v>
      </c>
      <c r="B74" s="17" t="s">
        <v>98</v>
      </c>
      <c r="C74" s="20">
        <v>0</v>
      </c>
      <c r="D74" s="20">
        <v>0</v>
      </c>
      <c r="E74" s="20">
        <f>SUM(E76:E87)</f>
        <v>0</v>
      </c>
      <c r="F74" s="20">
        <f>SUM(F76:F87)</f>
        <v>0</v>
      </c>
      <c r="G74" s="20" t="s">
        <v>17</v>
      </c>
      <c r="H74" s="20" t="s">
        <v>17</v>
      </c>
      <c r="I74" s="20">
        <f>SUM(I76:I87)</f>
        <v>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ht="15.75" customHeight="1" x14ac:dyDescent="0.25">
      <c r="A75" s="18" t="s">
        <v>99</v>
      </c>
      <c r="B75" s="17" t="s">
        <v>23</v>
      </c>
      <c r="C75" s="20">
        <v>0</v>
      </c>
      <c r="D75" s="20">
        <v>0</v>
      </c>
      <c r="E75" s="20">
        <v>0</v>
      </c>
      <c r="F75" s="20">
        <v>0</v>
      </c>
      <c r="G75" s="20" t="s">
        <v>17</v>
      </c>
      <c r="H75" s="20" t="s">
        <v>17</v>
      </c>
      <c r="I75" s="20">
        <v>0</v>
      </c>
    </row>
    <row r="76" spans="1:35" s="6" customFormat="1" ht="15.75" customHeight="1" x14ac:dyDescent="0.25">
      <c r="A76" s="18" t="s">
        <v>100</v>
      </c>
      <c r="B76" s="17" t="s">
        <v>101</v>
      </c>
      <c r="C76" s="21">
        <v>0</v>
      </c>
      <c r="D76" s="21">
        <v>0</v>
      </c>
      <c r="E76" s="21">
        <v>0</v>
      </c>
      <c r="F76" s="21">
        <v>0</v>
      </c>
      <c r="G76" s="21" t="s">
        <v>17</v>
      </c>
      <c r="H76" s="20" t="s">
        <v>17</v>
      </c>
      <c r="I76" s="21">
        <v>0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s="6" customFormat="1" ht="15.75" customHeight="1" x14ac:dyDescent="0.25">
      <c r="A77" s="18" t="s">
        <v>102</v>
      </c>
      <c r="B77" s="17" t="s">
        <v>103</v>
      </c>
      <c r="C77" s="21">
        <v>0</v>
      </c>
      <c r="D77" s="21">
        <v>0</v>
      </c>
      <c r="E77" s="21">
        <v>0</v>
      </c>
      <c r="F77" s="21">
        <f t="shared" si="1"/>
        <v>0</v>
      </c>
      <c r="G77" s="21"/>
      <c r="H77" s="20">
        <f>10.42/10.04</f>
        <v>1.0378486055776894</v>
      </c>
      <c r="I77" s="21">
        <f>(F77*G77*H77)/1000</f>
        <v>0</v>
      </c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s="6" customFormat="1" ht="15.75" customHeight="1" x14ac:dyDescent="0.25">
      <c r="A78" s="18" t="s">
        <v>104</v>
      </c>
      <c r="B78" s="17" t="s">
        <v>105</v>
      </c>
      <c r="C78" s="21">
        <v>0</v>
      </c>
      <c r="D78" s="21">
        <v>0</v>
      </c>
      <c r="E78" s="21">
        <v>0</v>
      </c>
      <c r="F78" s="21">
        <v>0</v>
      </c>
      <c r="G78" s="20" t="s">
        <v>17</v>
      </c>
      <c r="H78" s="20" t="s">
        <v>17</v>
      </c>
      <c r="I78" s="21">
        <v>0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s="6" customFormat="1" ht="15.75" customHeight="1" x14ac:dyDescent="0.25">
      <c r="A79" s="18" t="s">
        <v>106</v>
      </c>
      <c r="B79" s="22" t="s">
        <v>107</v>
      </c>
      <c r="C79" s="21">
        <v>0</v>
      </c>
      <c r="D79" s="21">
        <v>0</v>
      </c>
      <c r="E79" s="21">
        <v>0</v>
      </c>
      <c r="F79" s="20">
        <f t="shared" si="1"/>
        <v>0</v>
      </c>
      <c r="G79" s="21">
        <v>326484</v>
      </c>
      <c r="H79" s="20">
        <f>10.42/10.04</f>
        <v>1.0378486055776894</v>
      </c>
      <c r="I79" s="20">
        <f>(F79*G79*H79)/1000</f>
        <v>0</v>
      </c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s="6" customFormat="1" ht="15.75" customHeight="1" x14ac:dyDescent="0.25">
      <c r="A80" s="18" t="s">
        <v>108</v>
      </c>
      <c r="B80" s="17" t="s">
        <v>109</v>
      </c>
      <c r="C80" s="21">
        <v>0</v>
      </c>
      <c r="D80" s="21">
        <v>0</v>
      </c>
      <c r="E80" s="21">
        <v>0</v>
      </c>
      <c r="F80" s="21">
        <v>0</v>
      </c>
      <c r="G80" s="21" t="s">
        <v>17</v>
      </c>
      <c r="H80" s="20" t="s">
        <v>17</v>
      </c>
      <c r="I80" s="21">
        <v>0</v>
      </c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s="6" customFormat="1" ht="15.75" customHeight="1" x14ac:dyDescent="0.25">
      <c r="A81" s="18" t="s">
        <v>110</v>
      </c>
      <c r="B81" s="22" t="s">
        <v>111</v>
      </c>
      <c r="C81" s="21">
        <v>0</v>
      </c>
      <c r="D81" s="21">
        <v>0</v>
      </c>
      <c r="E81" s="21">
        <v>0</v>
      </c>
      <c r="F81" s="20">
        <f t="shared" ref="F81" si="20">(C81+D81+E81)/3</f>
        <v>0</v>
      </c>
      <c r="G81" s="21">
        <v>5229682</v>
      </c>
      <c r="H81" s="20">
        <f>10.42/10.04</f>
        <v>1.0378486055776894</v>
      </c>
      <c r="I81" s="20">
        <f>(F81*G81*H81)/1000</f>
        <v>0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s="6" customFormat="1" ht="15.75" customHeight="1" x14ac:dyDescent="0.25">
      <c r="A82" s="18" t="s">
        <v>112</v>
      </c>
      <c r="B82" s="22" t="s">
        <v>49</v>
      </c>
      <c r="C82" s="21">
        <v>0</v>
      </c>
      <c r="D82" s="21">
        <v>0</v>
      </c>
      <c r="E82" s="21">
        <v>0</v>
      </c>
      <c r="F82" s="20">
        <v>0</v>
      </c>
      <c r="G82" s="21" t="s">
        <v>17</v>
      </c>
      <c r="H82" s="20" t="s">
        <v>17</v>
      </c>
      <c r="I82" s="20">
        <v>0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s="6" customFormat="1" ht="15.75" customHeight="1" x14ac:dyDescent="0.25">
      <c r="A83" s="23" t="s">
        <v>113</v>
      </c>
      <c r="B83" s="17" t="s">
        <v>114</v>
      </c>
      <c r="C83" s="21">
        <v>0</v>
      </c>
      <c r="D83" s="21">
        <v>0</v>
      </c>
      <c r="E83" s="21">
        <v>0</v>
      </c>
      <c r="F83" s="21">
        <v>0</v>
      </c>
      <c r="G83" s="21" t="s">
        <v>17</v>
      </c>
      <c r="H83" s="21" t="s">
        <v>17</v>
      </c>
      <c r="I83" s="21">
        <v>0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s="6" customFormat="1" ht="94.5" customHeight="1" x14ac:dyDescent="0.25">
      <c r="A84" s="23" t="s">
        <v>115</v>
      </c>
      <c r="B84" s="17" t="s">
        <v>111</v>
      </c>
      <c r="C84" s="21">
        <v>0</v>
      </c>
      <c r="D84" s="21">
        <v>0</v>
      </c>
      <c r="E84" s="21">
        <v>0</v>
      </c>
      <c r="F84" s="21">
        <f t="shared" si="1"/>
        <v>0</v>
      </c>
      <c r="G84" s="21">
        <v>1586702</v>
      </c>
      <c r="H84" s="21">
        <f t="shared" ref="H84:H89" si="21">10.42/10.04</f>
        <v>1.0378486055776894</v>
      </c>
      <c r="I84" s="21">
        <f t="shared" ref="I84:I87" si="22">(F84*G84*H84)/1000</f>
        <v>0</v>
      </c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s="6" customFormat="1" ht="15.75" customHeight="1" x14ac:dyDescent="0.25">
      <c r="A85" s="23" t="s">
        <v>116</v>
      </c>
      <c r="B85" s="17" t="s">
        <v>103</v>
      </c>
      <c r="C85" s="21">
        <v>0</v>
      </c>
      <c r="D85" s="21">
        <v>0</v>
      </c>
      <c r="E85" s="21">
        <v>0</v>
      </c>
      <c r="F85" s="20">
        <f t="shared" si="1"/>
        <v>0</v>
      </c>
      <c r="G85" s="21">
        <v>2784643</v>
      </c>
      <c r="H85" s="21">
        <f t="shared" si="21"/>
        <v>1.0378486055776894</v>
      </c>
      <c r="I85" s="20">
        <f t="shared" si="22"/>
        <v>0</v>
      </c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1:35" s="6" customFormat="1" ht="15.75" customHeight="1" x14ac:dyDescent="0.25">
      <c r="A86" s="23" t="s">
        <v>117</v>
      </c>
      <c r="B86" s="17" t="s">
        <v>105</v>
      </c>
      <c r="C86" s="21">
        <v>0</v>
      </c>
      <c r="D86" s="21">
        <v>0</v>
      </c>
      <c r="E86" s="21">
        <v>0</v>
      </c>
      <c r="F86" s="20">
        <v>0</v>
      </c>
      <c r="G86" s="21" t="s">
        <v>17</v>
      </c>
      <c r="H86" s="21" t="s">
        <v>17</v>
      </c>
      <c r="I86" s="20">
        <v>0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1:35" s="6" customFormat="1" ht="31.5" customHeight="1" x14ac:dyDescent="0.25">
      <c r="A87" s="23" t="s">
        <v>118</v>
      </c>
      <c r="B87" s="17" t="s">
        <v>107</v>
      </c>
      <c r="C87" s="21">
        <v>0</v>
      </c>
      <c r="D87" s="21">
        <v>0</v>
      </c>
      <c r="E87" s="21">
        <v>0</v>
      </c>
      <c r="F87" s="20">
        <f t="shared" si="1"/>
        <v>0</v>
      </c>
      <c r="G87" s="21">
        <v>1586701.6667056584</v>
      </c>
      <c r="H87" s="21">
        <f t="shared" si="21"/>
        <v>1.0378486055776894</v>
      </c>
      <c r="I87" s="20">
        <f t="shared" si="22"/>
        <v>0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1:35" s="6" customFormat="1" ht="31.5" customHeight="1" x14ac:dyDescent="0.25">
      <c r="A88" s="23" t="s">
        <v>119</v>
      </c>
      <c r="B88" s="17" t="s">
        <v>109</v>
      </c>
      <c r="C88" s="21">
        <v>0</v>
      </c>
      <c r="D88" s="21">
        <v>0</v>
      </c>
      <c r="E88" s="21">
        <v>0</v>
      </c>
      <c r="F88" s="20">
        <v>0</v>
      </c>
      <c r="G88" s="21" t="s">
        <v>17</v>
      </c>
      <c r="H88" s="21" t="s">
        <v>17</v>
      </c>
      <c r="I88" s="20">
        <v>0</v>
      </c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</row>
    <row r="89" spans="1:35" s="6" customFormat="1" ht="31.5" customHeight="1" x14ac:dyDescent="0.25">
      <c r="A89" s="23" t="s">
        <v>120</v>
      </c>
      <c r="B89" s="17" t="s">
        <v>111</v>
      </c>
      <c r="C89" s="21">
        <v>0</v>
      </c>
      <c r="D89" s="21">
        <v>0</v>
      </c>
      <c r="E89" s="21">
        <v>0</v>
      </c>
      <c r="F89" s="20">
        <f t="shared" ref="F89" si="23">(C89+D89+E89)/3</f>
        <v>0</v>
      </c>
      <c r="G89" s="21">
        <v>6537103</v>
      </c>
      <c r="H89" s="21">
        <f t="shared" si="21"/>
        <v>1.0378486055776894</v>
      </c>
      <c r="I89" s="20">
        <f t="shared" ref="I89" si="24">(F89*G89*H89)/1000</f>
        <v>0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1:35" s="6" customFormat="1" ht="31.5" customHeight="1" x14ac:dyDescent="0.25">
      <c r="A90" s="23" t="s">
        <v>121</v>
      </c>
      <c r="B90" s="17" t="s">
        <v>122</v>
      </c>
      <c r="C90" s="21">
        <v>4245.3</v>
      </c>
      <c r="D90" s="21">
        <v>1718</v>
      </c>
      <c r="E90" s="21">
        <f>SUM(E91:E111)</f>
        <v>100</v>
      </c>
      <c r="F90" s="20">
        <f>SUM(F91:F111)</f>
        <v>2021.1000000000001</v>
      </c>
      <c r="G90" s="21" t="s">
        <v>17</v>
      </c>
      <c r="H90" s="21" t="s">
        <v>17</v>
      </c>
      <c r="I90" s="20">
        <f>SUM(I91:I111)</f>
        <v>23349.541366836318</v>
      </c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</row>
    <row r="91" spans="1:35" s="6" customFormat="1" ht="31.5" customHeight="1" x14ac:dyDescent="0.25">
      <c r="A91" s="23" t="s">
        <v>123</v>
      </c>
      <c r="B91" s="17" t="s">
        <v>23</v>
      </c>
      <c r="C91" s="21">
        <v>0</v>
      </c>
      <c r="D91" s="21">
        <v>0</v>
      </c>
      <c r="E91" s="21">
        <v>0</v>
      </c>
      <c r="F91" s="20">
        <v>0</v>
      </c>
      <c r="G91" s="21" t="s">
        <v>17</v>
      </c>
      <c r="H91" s="21" t="s">
        <v>17</v>
      </c>
      <c r="I91" s="20">
        <v>0</v>
      </c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</row>
    <row r="92" spans="1:35" s="6" customFormat="1" ht="15.75" customHeight="1" x14ac:dyDescent="0.25">
      <c r="A92" s="23" t="s">
        <v>124</v>
      </c>
      <c r="B92" s="17" t="s">
        <v>125</v>
      </c>
      <c r="C92" s="21">
        <v>0</v>
      </c>
      <c r="D92" s="21">
        <v>0</v>
      </c>
      <c r="E92" s="21">
        <v>0</v>
      </c>
      <c r="F92" s="20">
        <v>0</v>
      </c>
      <c r="G92" s="21" t="s">
        <v>17</v>
      </c>
      <c r="H92" s="21" t="s">
        <v>17</v>
      </c>
      <c r="I92" s="20">
        <v>0</v>
      </c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s="6" customFormat="1" ht="31.5" customHeight="1" x14ac:dyDescent="0.25">
      <c r="A93" s="23" t="s">
        <v>126</v>
      </c>
      <c r="B93" s="17" t="s">
        <v>127</v>
      </c>
      <c r="C93" s="21">
        <v>0</v>
      </c>
      <c r="D93" s="21">
        <v>0</v>
      </c>
      <c r="E93" s="21">
        <v>0</v>
      </c>
      <c r="F93" s="21">
        <f t="shared" si="1"/>
        <v>0</v>
      </c>
      <c r="G93" s="21">
        <v>38012</v>
      </c>
      <c r="H93" s="21">
        <f t="shared" ref="H93:H97" si="25">10.42/10.04</f>
        <v>1.0378486055776894</v>
      </c>
      <c r="I93" s="21">
        <f t="shared" ref="I93:I97" si="26">(F93*G93*H93)/1000</f>
        <v>0</v>
      </c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s="6" customFormat="1" ht="31.5" customHeight="1" x14ac:dyDescent="0.25">
      <c r="A94" s="23" t="s">
        <v>128</v>
      </c>
      <c r="B94" s="17" t="s">
        <v>129</v>
      </c>
      <c r="C94" s="21">
        <v>0</v>
      </c>
      <c r="D94" s="21">
        <v>0</v>
      </c>
      <c r="E94" s="21">
        <v>0</v>
      </c>
      <c r="F94" s="21">
        <f t="shared" si="1"/>
        <v>0</v>
      </c>
      <c r="G94" s="21">
        <v>10089</v>
      </c>
      <c r="H94" s="21">
        <f t="shared" si="25"/>
        <v>1.0378486055776894</v>
      </c>
      <c r="I94" s="21">
        <f t="shared" si="26"/>
        <v>0</v>
      </c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s="6" customFormat="1" ht="31.5" customHeight="1" x14ac:dyDescent="0.25">
      <c r="A95" s="23" t="s">
        <v>130</v>
      </c>
      <c r="B95" s="17" t="s">
        <v>131</v>
      </c>
      <c r="C95" s="21">
        <v>1112.5</v>
      </c>
      <c r="D95" s="21">
        <v>660</v>
      </c>
      <c r="E95" s="21">
        <v>0</v>
      </c>
      <c r="F95" s="20">
        <f t="shared" si="1"/>
        <v>590.83333333333337</v>
      </c>
      <c r="G95" s="21">
        <v>6892</v>
      </c>
      <c r="H95" s="21">
        <f t="shared" si="25"/>
        <v>1.0378486055776894</v>
      </c>
      <c r="I95" s="20">
        <f t="shared" si="26"/>
        <v>4226.1437383798147</v>
      </c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</row>
    <row r="96" spans="1:35" s="6" customFormat="1" ht="31.5" customHeight="1" x14ac:dyDescent="0.25">
      <c r="A96" s="23" t="s">
        <v>132</v>
      </c>
      <c r="B96" s="17" t="s">
        <v>133</v>
      </c>
      <c r="C96" s="21">
        <v>356</v>
      </c>
      <c r="D96" s="21">
        <v>0</v>
      </c>
      <c r="E96" s="21">
        <v>0</v>
      </c>
      <c r="F96" s="20">
        <f t="shared" si="1"/>
        <v>118.66666666666667</v>
      </c>
      <c r="G96" s="21">
        <v>6881</v>
      </c>
      <c r="H96" s="21">
        <f t="shared" si="25"/>
        <v>1.0378486055776894</v>
      </c>
      <c r="I96" s="20">
        <f t="shared" si="26"/>
        <v>847.45043559096962</v>
      </c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</row>
    <row r="97" spans="1:35" s="6" customFormat="1" ht="15.75" customHeight="1" x14ac:dyDescent="0.25">
      <c r="A97" s="23" t="s">
        <v>134</v>
      </c>
      <c r="B97" s="17" t="s">
        <v>135</v>
      </c>
      <c r="C97" s="21">
        <v>0</v>
      </c>
      <c r="D97" s="21">
        <v>0</v>
      </c>
      <c r="E97" s="21">
        <v>0</v>
      </c>
      <c r="F97" s="20">
        <f t="shared" si="1"/>
        <v>0</v>
      </c>
      <c r="G97" s="21">
        <v>4283</v>
      </c>
      <c r="H97" s="21">
        <f t="shared" si="25"/>
        <v>1.0378486055776894</v>
      </c>
      <c r="I97" s="20">
        <f t="shared" si="26"/>
        <v>0</v>
      </c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</row>
    <row r="98" spans="1:35" s="6" customFormat="1" ht="15.75" customHeight="1" x14ac:dyDescent="0.25">
      <c r="A98" s="23" t="s">
        <v>136</v>
      </c>
      <c r="B98" s="17" t="s">
        <v>137</v>
      </c>
      <c r="C98" s="21">
        <v>0</v>
      </c>
      <c r="D98" s="21">
        <v>0</v>
      </c>
      <c r="E98" s="21">
        <v>0</v>
      </c>
      <c r="F98" s="20">
        <v>0</v>
      </c>
      <c r="G98" s="21" t="s">
        <v>17</v>
      </c>
      <c r="H98" s="21" t="s">
        <v>17</v>
      </c>
      <c r="I98" s="20">
        <v>0</v>
      </c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</row>
    <row r="99" spans="1:35" ht="31.5" customHeight="1" x14ac:dyDescent="0.25">
      <c r="A99" s="23" t="s">
        <v>138</v>
      </c>
      <c r="B99" s="17" t="s">
        <v>131</v>
      </c>
      <c r="C99" s="21">
        <v>0</v>
      </c>
      <c r="D99" s="21">
        <v>0</v>
      </c>
      <c r="E99" s="21">
        <v>0</v>
      </c>
      <c r="F99" s="20">
        <f t="shared" si="1"/>
        <v>0</v>
      </c>
      <c r="G99" s="21">
        <v>13540</v>
      </c>
      <c r="H99" s="21">
        <f t="shared" ref="H99:H102" si="27">10.42/10.04</f>
        <v>1.0378486055776894</v>
      </c>
      <c r="I99" s="20">
        <f t="shared" ref="I99:I102" si="28">(F99*G99*H99)/1000</f>
        <v>0</v>
      </c>
    </row>
    <row r="100" spans="1:35" ht="31.5" customHeight="1" x14ac:dyDescent="0.25">
      <c r="A100" s="23" t="s">
        <v>139</v>
      </c>
      <c r="B100" s="17" t="s">
        <v>133</v>
      </c>
      <c r="C100" s="21">
        <v>0</v>
      </c>
      <c r="D100" s="21">
        <v>0</v>
      </c>
      <c r="E100" s="21">
        <v>0</v>
      </c>
      <c r="F100" s="20">
        <f t="shared" si="1"/>
        <v>0</v>
      </c>
      <c r="G100" s="21">
        <v>10585</v>
      </c>
      <c r="H100" s="21">
        <f t="shared" si="27"/>
        <v>1.0378486055776894</v>
      </c>
      <c r="I100" s="20">
        <f t="shared" si="28"/>
        <v>0</v>
      </c>
    </row>
    <row r="101" spans="1:35" ht="31.5" customHeight="1" x14ac:dyDescent="0.25">
      <c r="A101" s="23" t="s">
        <v>140</v>
      </c>
      <c r="B101" s="17" t="s">
        <v>135</v>
      </c>
      <c r="C101" s="24">
        <v>0</v>
      </c>
      <c r="D101" s="24">
        <v>0</v>
      </c>
      <c r="E101" s="24">
        <v>0</v>
      </c>
      <c r="F101" s="24">
        <f t="shared" si="1"/>
        <v>0</v>
      </c>
      <c r="G101" s="24">
        <v>8212</v>
      </c>
      <c r="H101" s="24">
        <f t="shared" si="27"/>
        <v>1.0378486055776894</v>
      </c>
      <c r="I101" s="24">
        <f t="shared" si="28"/>
        <v>0</v>
      </c>
    </row>
    <row r="102" spans="1:35" ht="27.6" customHeight="1" x14ac:dyDescent="0.25">
      <c r="A102" s="23" t="s">
        <v>141</v>
      </c>
      <c r="B102" s="17" t="s">
        <v>142</v>
      </c>
      <c r="C102" s="20">
        <v>0</v>
      </c>
      <c r="D102" s="20">
        <v>0</v>
      </c>
      <c r="E102" s="20">
        <v>0</v>
      </c>
      <c r="F102" s="20">
        <f t="shared" si="1"/>
        <v>0</v>
      </c>
      <c r="G102" s="20">
        <v>8123</v>
      </c>
      <c r="H102" s="20">
        <f t="shared" si="27"/>
        <v>1.0378486055776894</v>
      </c>
      <c r="I102" s="20">
        <f t="shared" si="28"/>
        <v>0</v>
      </c>
    </row>
    <row r="103" spans="1:35" s="3" customFormat="1" ht="31.5" customHeight="1" x14ac:dyDescent="0.25">
      <c r="A103" s="23" t="s">
        <v>143</v>
      </c>
      <c r="B103" s="17" t="s">
        <v>49</v>
      </c>
      <c r="C103" s="20">
        <v>0</v>
      </c>
      <c r="D103" s="20">
        <v>0</v>
      </c>
      <c r="E103" s="20">
        <v>0</v>
      </c>
      <c r="F103" s="20">
        <v>0</v>
      </c>
      <c r="G103" s="20" t="s">
        <v>17</v>
      </c>
      <c r="H103" s="20" t="s">
        <v>17</v>
      </c>
      <c r="I103" s="20">
        <v>0</v>
      </c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</row>
    <row r="104" spans="1:35" s="3" customFormat="1" ht="15.75" customHeight="1" x14ac:dyDescent="0.25">
      <c r="A104" s="23" t="s">
        <v>144</v>
      </c>
      <c r="B104" s="17" t="s">
        <v>125</v>
      </c>
      <c r="C104" s="20">
        <v>0</v>
      </c>
      <c r="D104" s="20">
        <v>0</v>
      </c>
      <c r="E104" s="20">
        <v>0</v>
      </c>
      <c r="F104" s="20">
        <v>0</v>
      </c>
      <c r="G104" s="20" t="s">
        <v>17</v>
      </c>
      <c r="H104" s="20" t="s">
        <v>17</v>
      </c>
      <c r="I104" s="20">
        <v>0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</row>
    <row r="105" spans="1:35" s="3" customFormat="1" ht="31.5" customHeight="1" x14ac:dyDescent="0.25">
      <c r="A105" s="23" t="s">
        <v>145</v>
      </c>
      <c r="B105" s="17" t="s">
        <v>127</v>
      </c>
      <c r="C105" s="20">
        <v>0</v>
      </c>
      <c r="D105" s="20">
        <v>25</v>
      </c>
      <c r="E105" s="20">
        <v>0</v>
      </c>
      <c r="F105" s="20">
        <f t="shared" ref="F105:F112" si="29">(C105+D105+E105)/3</f>
        <v>8.3333333333333339</v>
      </c>
      <c r="G105" s="20">
        <v>142800.88205416335</v>
      </c>
      <c r="H105" s="20">
        <f t="shared" ref="H105:H109" si="30">10.42/10.04</f>
        <v>1.0378486055776894</v>
      </c>
      <c r="I105" s="20">
        <f t="shared" ref="I105:I112" si="31">(F105*G105*H105)/1000</f>
        <v>1235.0474692931462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</row>
    <row r="106" spans="1:35" s="3" customFormat="1" ht="63" customHeight="1" x14ac:dyDescent="0.25">
      <c r="A106" s="23" t="s">
        <v>146</v>
      </c>
      <c r="B106" s="17" t="s">
        <v>129</v>
      </c>
      <c r="C106" s="20">
        <v>35.6</v>
      </c>
      <c r="D106" s="20">
        <v>63</v>
      </c>
      <c r="E106" s="20">
        <v>0</v>
      </c>
      <c r="F106" s="20">
        <f t="shared" si="29"/>
        <v>32.866666666666667</v>
      </c>
      <c r="G106" s="20">
        <v>17357</v>
      </c>
      <c r="H106" s="20">
        <f t="shared" si="30"/>
        <v>1.0378486055776894</v>
      </c>
      <c r="I106" s="20">
        <f t="shared" si="31"/>
        <v>592.05810371845973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1:35" s="3" customFormat="1" ht="15.75" customHeight="1" x14ac:dyDescent="0.25">
      <c r="A107" s="18" t="s">
        <v>147</v>
      </c>
      <c r="B107" s="17" t="s">
        <v>131</v>
      </c>
      <c r="C107" s="20">
        <v>1824.5000000000002</v>
      </c>
      <c r="D107" s="20">
        <v>570.00000000000011</v>
      </c>
      <c r="E107" s="20">
        <v>0</v>
      </c>
      <c r="F107" s="20">
        <f t="shared" si="29"/>
        <v>798.16666666666686</v>
      </c>
      <c r="G107" s="20">
        <v>15197</v>
      </c>
      <c r="H107" s="20">
        <f t="shared" si="30"/>
        <v>1.0378486055776894</v>
      </c>
      <c r="I107" s="20">
        <f t="shared" si="31"/>
        <v>12588.832534196552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1:35" s="3" customFormat="1" ht="15.75" customHeight="1" x14ac:dyDescent="0.25">
      <c r="A108" s="18" t="s">
        <v>148</v>
      </c>
      <c r="B108" s="17" t="s">
        <v>133</v>
      </c>
      <c r="C108" s="20">
        <v>356</v>
      </c>
      <c r="D108" s="20">
        <v>400</v>
      </c>
      <c r="E108" s="20">
        <f>100</f>
        <v>100</v>
      </c>
      <c r="F108" s="20">
        <f t="shared" si="29"/>
        <v>285.33333333333331</v>
      </c>
      <c r="G108" s="20">
        <v>8181</v>
      </c>
      <c r="H108" s="20">
        <f t="shared" si="30"/>
        <v>1.0378486055776894</v>
      </c>
      <c r="I108" s="20">
        <f t="shared" si="31"/>
        <v>2422.6624541832675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1:35" s="3" customFormat="1" ht="15.75" customHeight="1" x14ac:dyDescent="0.25">
      <c r="A109" s="18" t="s">
        <v>149</v>
      </c>
      <c r="B109" s="17" t="s">
        <v>135</v>
      </c>
      <c r="C109" s="20">
        <v>560.70000000000005</v>
      </c>
      <c r="D109" s="20">
        <v>0</v>
      </c>
      <c r="E109" s="20">
        <v>0</v>
      </c>
      <c r="F109" s="20">
        <f t="shared" si="29"/>
        <v>186.9</v>
      </c>
      <c r="G109" s="20">
        <v>7410</v>
      </c>
      <c r="H109" s="20">
        <f t="shared" si="30"/>
        <v>1.0378486055776894</v>
      </c>
      <c r="I109" s="20">
        <f t="shared" si="31"/>
        <v>1437.3466314741038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1:35" s="3" customFormat="1" ht="15" customHeight="1" x14ac:dyDescent="0.25">
      <c r="A110" s="18" t="s">
        <v>150</v>
      </c>
      <c r="B110" s="17" t="s">
        <v>137</v>
      </c>
      <c r="C110" s="20">
        <v>0</v>
      </c>
      <c r="D110" s="20">
        <v>0</v>
      </c>
      <c r="E110" s="20">
        <v>0</v>
      </c>
      <c r="F110" s="20">
        <v>0</v>
      </c>
      <c r="G110" s="20" t="s">
        <v>17</v>
      </c>
      <c r="H110" s="20" t="s">
        <v>17</v>
      </c>
      <c r="I110" s="20">
        <v>0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1:35" s="3" customFormat="1" ht="15" customHeight="1" x14ac:dyDescent="0.25">
      <c r="A111" s="18" t="s">
        <v>151</v>
      </c>
      <c r="B111" s="17" t="s">
        <v>131</v>
      </c>
      <c r="C111" s="20">
        <v>0</v>
      </c>
      <c r="D111" s="20">
        <v>0</v>
      </c>
      <c r="E111" s="20">
        <v>0</v>
      </c>
      <c r="F111" s="20">
        <f t="shared" si="29"/>
        <v>0</v>
      </c>
      <c r="G111" s="20"/>
      <c r="H111" s="20">
        <f>10.42/10.04</f>
        <v>1.0378486055776894</v>
      </c>
      <c r="I111" s="20">
        <f t="shared" si="31"/>
        <v>0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1:35" s="3" customFormat="1" ht="15.75" customHeight="1" x14ac:dyDescent="0.25">
      <c r="A112" s="18" t="s">
        <v>152</v>
      </c>
      <c r="B112" s="17" t="s">
        <v>133</v>
      </c>
      <c r="C112" s="20">
        <v>0</v>
      </c>
      <c r="D112" s="20">
        <v>0</v>
      </c>
      <c r="E112" s="20">
        <v>0</v>
      </c>
      <c r="F112" s="20">
        <f t="shared" si="29"/>
        <v>0</v>
      </c>
      <c r="G112" s="20">
        <v>5131</v>
      </c>
      <c r="H112" s="20">
        <f>10.42/10.04</f>
        <v>1.0378486055776894</v>
      </c>
      <c r="I112" s="20">
        <f t="shared" si="31"/>
        <v>0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1:35" ht="110.25" customHeight="1" x14ac:dyDescent="0.25">
      <c r="A113" s="18" t="s">
        <v>153</v>
      </c>
      <c r="B113" s="17" t="s">
        <v>154</v>
      </c>
      <c r="C113" s="20">
        <v>0</v>
      </c>
      <c r="D113" s="20">
        <v>0</v>
      </c>
      <c r="E113" s="20">
        <f>SUM(E115:E119)</f>
        <v>0</v>
      </c>
      <c r="F113" s="20">
        <f>SUM(F115:F119)</f>
        <v>0</v>
      </c>
      <c r="G113" s="20" t="s">
        <v>17</v>
      </c>
      <c r="H113" s="20" t="s">
        <v>17</v>
      </c>
      <c r="I113" s="20">
        <f>SUM(I115:I119)</f>
        <v>0</v>
      </c>
    </row>
    <row r="114" spans="1:35" s="3" customFormat="1" ht="31.5" customHeight="1" x14ac:dyDescent="0.25">
      <c r="A114" s="18" t="s">
        <v>155</v>
      </c>
      <c r="B114" s="17" t="s">
        <v>23</v>
      </c>
      <c r="C114" s="20">
        <v>0</v>
      </c>
      <c r="D114" s="20">
        <v>0</v>
      </c>
      <c r="E114" s="20">
        <v>0</v>
      </c>
      <c r="F114" s="20">
        <v>0</v>
      </c>
      <c r="G114" s="20" t="s">
        <v>17</v>
      </c>
      <c r="H114" s="20" t="s">
        <v>17</v>
      </c>
      <c r="I114" s="20">
        <v>0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1:35" s="3" customFormat="1" ht="15.75" customHeight="1" x14ac:dyDescent="0.25">
      <c r="A115" s="18" t="s">
        <v>156</v>
      </c>
      <c r="B115" s="17" t="s">
        <v>157</v>
      </c>
      <c r="C115" s="20">
        <v>0</v>
      </c>
      <c r="D115" s="20">
        <v>0</v>
      </c>
      <c r="E115" s="20">
        <v>0</v>
      </c>
      <c r="F115" s="20">
        <f t="shared" ref="F115:F222" si="32">(C115+D115+E115)/3</f>
        <v>0</v>
      </c>
      <c r="G115" s="20">
        <v>22117</v>
      </c>
      <c r="H115" s="20">
        <f t="shared" ref="H115:H116" si="33">10.42/10.04</f>
        <v>1.0378486055776894</v>
      </c>
      <c r="I115" s="20">
        <f t="shared" ref="I115:I116" si="34">(F115*G115*H115)/1000</f>
        <v>0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1:35" s="3" customFormat="1" ht="31.5" customHeight="1" x14ac:dyDescent="0.25">
      <c r="A116" s="18" t="s">
        <v>158</v>
      </c>
      <c r="B116" s="17" t="s">
        <v>159</v>
      </c>
      <c r="C116" s="20">
        <v>0</v>
      </c>
      <c r="D116" s="20">
        <v>0</v>
      </c>
      <c r="E116" s="20">
        <v>0</v>
      </c>
      <c r="F116" s="20">
        <f t="shared" si="32"/>
        <v>0</v>
      </c>
      <c r="G116" s="20">
        <v>23382</v>
      </c>
      <c r="H116" s="20">
        <f t="shared" si="33"/>
        <v>1.0378486055776894</v>
      </c>
      <c r="I116" s="20">
        <f t="shared" si="34"/>
        <v>0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1:35" s="3" customFormat="1" ht="15.75" customHeight="1" x14ac:dyDescent="0.25">
      <c r="A117" s="18" t="s">
        <v>160</v>
      </c>
      <c r="B117" s="17" t="s">
        <v>49</v>
      </c>
      <c r="C117" s="20">
        <v>0</v>
      </c>
      <c r="D117" s="20">
        <v>0</v>
      </c>
      <c r="E117" s="20">
        <v>0</v>
      </c>
      <c r="F117" s="20">
        <v>0</v>
      </c>
      <c r="G117" s="20" t="s">
        <v>17</v>
      </c>
      <c r="H117" s="20" t="s">
        <v>17</v>
      </c>
      <c r="I117" s="20">
        <v>0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1:35" s="3" customFormat="1" ht="15.75" customHeight="1" x14ac:dyDescent="0.25">
      <c r="A118" s="18" t="s">
        <v>161</v>
      </c>
      <c r="B118" s="17" t="s">
        <v>157</v>
      </c>
      <c r="C118" s="20">
        <v>0</v>
      </c>
      <c r="D118" s="20">
        <v>0</v>
      </c>
      <c r="E118" s="20">
        <v>0</v>
      </c>
      <c r="F118" s="20">
        <f t="shared" si="32"/>
        <v>0</v>
      </c>
      <c r="G118" s="20"/>
      <c r="H118" s="20">
        <f t="shared" ref="H118:H119" si="35">10.42/10.04</f>
        <v>1.0378486055776894</v>
      </c>
      <c r="I118" s="20">
        <f t="shared" ref="I118:I119" si="36">(F118*G118*H118)/1000</f>
        <v>0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35" s="3" customFormat="1" ht="31.5" customHeight="1" x14ac:dyDescent="0.25">
      <c r="A119" s="18" t="s">
        <v>162</v>
      </c>
      <c r="B119" s="17" t="s">
        <v>159</v>
      </c>
      <c r="C119" s="20">
        <v>0</v>
      </c>
      <c r="D119" s="20">
        <v>0</v>
      </c>
      <c r="E119" s="20">
        <v>0</v>
      </c>
      <c r="F119" s="20">
        <f t="shared" si="32"/>
        <v>0</v>
      </c>
      <c r="G119" s="20"/>
      <c r="H119" s="20">
        <f t="shared" si="35"/>
        <v>1.0378486055776894</v>
      </c>
      <c r="I119" s="20">
        <f t="shared" si="36"/>
        <v>0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1:35" s="3" customFormat="1" ht="13.5" customHeight="1" x14ac:dyDescent="0.25">
      <c r="A120" s="18" t="s">
        <v>163</v>
      </c>
      <c r="B120" s="17" t="s">
        <v>164</v>
      </c>
      <c r="C120" s="20">
        <v>238.00800000000001</v>
      </c>
      <c r="D120" s="20">
        <v>525.85699999999997</v>
      </c>
      <c r="E120" s="20">
        <f>E121+E149+E177+E193+E216</f>
        <v>0.435</v>
      </c>
      <c r="F120" s="20">
        <f>F121+F149+F177+F193+F216</f>
        <v>254.50133333333338</v>
      </c>
      <c r="G120" s="20" t="s">
        <v>17</v>
      </c>
      <c r="H120" s="20" t="s">
        <v>17</v>
      </c>
      <c r="I120" s="20">
        <f>I121+I149+I177+I193+I216</f>
        <v>8811.8363788657007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1:35" ht="13.5" customHeight="1" x14ac:dyDescent="0.25">
      <c r="A121" s="18" t="s">
        <v>165</v>
      </c>
      <c r="B121" s="17" t="s">
        <v>21</v>
      </c>
      <c r="C121" s="20">
        <v>6.6080000000000005</v>
      </c>
      <c r="D121" s="20">
        <v>1.581</v>
      </c>
      <c r="E121" s="20">
        <f t="shared" ref="E121:F121" si="37">SUM(E123:E148)</f>
        <v>0.435</v>
      </c>
      <c r="F121" s="20">
        <f t="shared" si="37"/>
        <v>2.8746666666666667</v>
      </c>
      <c r="G121" s="20" t="s">
        <v>17</v>
      </c>
      <c r="H121" s="20" t="s">
        <v>17</v>
      </c>
      <c r="I121" s="20">
        <f t="shared" ref="I121" si="38">SUM(I123:I148)</f>
        <v>5717.6990496357257</v>
      </c>
    </row>
    <row r="122" spans="1:35" ht="27.6" customHeight="1" x14ac:dyDescent="0.25">
      <c r="A122" s="18" t="s">
        <v>166</v>
      </c>
      <c r="B122" s="17" t="s">
        <v>23</v>
      </c>
      <c r="C122" s="25">
        <v>0</v>
      </c>
      <c r="D122" s="25">
        <v>0</v>
      </c>
      <c r="E122" s="25">
        <v>0</v>
      </c>
      <c r="F122" s="25">
        <v>0</v>
      </c>
      <c r="G122" s="25" t="s">
        <v>17</v>
      </c>
      <c r="H122" s="25" t="s">
        <v>17</v>
      </c>
      <c r="I122" s="25">
        <v>0</v>
      </c>
    </row>
    <row r="123" spans="1:35" ht="31.5" customHeight="1" x14ac:dyDescent="0.25">
      <c r="A123" s="18" t="s">
        <v>167</v>
      </c>
      <c r="B123" s="17" t="s">
        <v>25</v>
      </c>
      <c r="C123" s="20">
        <v>0</v>
      </c>
      <c r="D123" s="20">
        <v>0</v>
      </c>
      <c r="E123" s="20">
        <v>0</v>
      </c>
      <c r="F123" s="20">
        <v>0</v>
      </c>
      <c r="G123" s="20" t="s">
        <v>17</v>
      </c>
      <c r="H123" s="20" t="s">
        <v>17</v>
      </c>
      <c r="I123" s="20">
        <v>0</v>
      </c>
    </row>
    <row r="124" spans="1:35" ht="15.75" customHeight="1" x14ac:dyDescent="0.25">
      <c r="A124" s="18" t="s">
        <v>168</v>
      </c>
      <c r="B124" s="17" t="s">
        <v>27</v>
      </c>
      <c r="C124" s="20">
        <v>0</v>
      </c>
      <c r="D124" s="20">
        <v>0</v>
      </c>
      <c r="E124" s="20">
        <v>0</v>
      </c>
      <c r="F124" s="20">
        <f t="shared" si="32"/>
        <v>0</v>
      </c>
      <c r="G124" s="20">
        <v>952700</v>
      </c>
      <c r="H124" s="20">
        <f>6.77/6.54</f>
        <v>1.0351681957186543</v>
      </c>
      <c r="I124" s="20">
        <f t="shared" ref="I124:I129" si="39">(F124*G124*H124)/1000</f>
        <v>0</v>
      </c>
    </row>
    <row r="125" spans="1:35" ht="31.5" customHeight="1" x14ac:dyDescent="0.25">
      <c r="A125" s="18" t="s">
        <v>169</v>
      </c>
      <c r="B125" s="17" t="s">
        <v>29</v>
      </c>
      <c r="C125" s="20">
        <v>0</v>
      </c>
      <c r="D125" s="20">
        <v>0</v>
      </c>
      <c r="E125" s="20">
        <v>0</v>
      </c>
      <c r="F125" s="20">
        <v>0</v>
      </c>
      <c r="G125" s="20" t="s">
        <v>17</v>
      </c>
      <c r="H125" s="20" t="s">
        <v>17</v>
      </c>
      <c r="I125" s="20">
        <v>0</v>
      </c>
    </row>
    <row r="126" spans="1:35" ht="31.5" customHeight="1" x14ac:dyDescent="0.25">
      <c r="A126" s="18" t="s">
        <v>170</v>
      </c>
      <c r="B126" s="17" t="s">
        <v>31</v>
      </c>
      <c r="C126" s="20">
        <v>1.835</v>
      </c>
      <c r="D126" s="20">
        <v>0.13900000000000001</v>
      </c>
      <c r="E126" s="20">
        <v>0</v>
      </c>
      <c r="F126" s="20">
        <f t="shared" si="32"/>
        <v>0.65800000000000003</v>
      </c>
      <c r="G126" s="20">
        <v>952700</v>
      </c>
      <c r="H126" s="20">
        <f>5.82/5.61</f>
        <v>1.0374331550802138</v>
      </c>
      <c r="I126" s="20">
        <f t="shared" si="39"/>
        <v>650.34256898395722</v>
      </c>
    </row>
    <row r="127" spans="1:35" ht="31.5" customHeight="1" x14ac:dyDescent="0.25">
      <c r="A127" s="18" t="s">
        <v>171</v>
      </c>
      <c r="B127" s="17" t="s">
        <v>33</v>
      </c>
      <c r="C127" s="20">
        <v>0</v>
      </c>
      <c r="D127" s="20">
        <v>0</v>
      </c>
      <c r="E127" s="20">
        <v>0</v>
      </c>
      <c r="F127" s="20">
        <f t="shared" si="32"/>
        <v>0</v>
      </c>
      <c r="G127" s="20">
        <v>952700</v>
      </c>
      <c r="H127" s="20">
        <f t="shared" ref="H127:H129" si="40">5.82/5.61</f>
        <v>1.0374331550802138</v>
      </c>
      <c r="I127" s="20">
        <f t="shared" si="39"/>
        <v>0</v>
      </c>
    </row>
    <row r="128" spans="1:35" ht="15.75" customHeight="1" x14ac:dyDescent="0.25">
      <c r="A128" s="18" t="s">
        <v>172</v>
      </c>
      <c r="B128" s="17" t="s">
        <v>35</v>
      </c>
      <c r="C128" s="20">
        <v>0</v>
      </c>
      <c r="D128" s="20">
        <v>0</v>
      </c>
      <c r="E128" s="20">
        <v>0</v>
      </c>
      <c r="F128" s="20">
        <f t="shared" si="32"/>
        <v>0</v>
      </c>
      <c r="G128" s="20">
        <v>952700</v>
      </c>
      <c r="H128" s="20">
        <f t="shared" si="40"/>
        <v>1.0374331550802138</v>
      </c>
      <c r="I128" s="20">
        <f t="shared" si="39"/>
        <v>0</v>
      </c>
    </row>
    <row r="129" spans="1:35" ht="15.75" customHeight="1" x14ac:dyDescent="0.25">
      <c r="A129" s="18" t="s">
        <v>173</v>
      </c>
      <c r="B129" s="17" t="s">
        <v>37</v>
      </c>
      <c r="C129" s="20">
        <v>0</v>
      </c>
      <c r="D129" s="20">
        <v>0</v>
      </c>
      <c r="E129" s="20">
        <v>0</v>
      </c>
      <c r="F129" s="20">
        <f t="shared" si="32"/>
        <v>0</v>
      </c>
      <c r="G129" s="20">
        <v>952700</v>
      </c>
      <c r="H129" s="20">
        <f t="shared" si="40"/>
        <v>1.0374331550802138</v>
      </c>
      <c r="I129" s="20">
        <f t="shared" si="39"/>
        <v>0</v>
      </c>
    </row>
    <row r="130" spans="1:35" ht="15.75" customHeight="1" x14ac:dyDescent="0.25">
      <c r="A130" s="18" t="s">
        <v>174</v>
      </c>
      <c r="B130" s="17" t="s">
        <v>39</v>
      </c>
      <c r="C130" s="20">
        <v>0</v>
      </c>
      <c r="D130" s="20">
        <v>0</v>
      </c>
      <c r="E130" s="20">
        <v>0</v>
      </c>
      <c r="F130" s="20">
        <v>0</v>
      </c>
      <c r="G130" s="20" t="s">
        <v>17</v>
      </c>
      <c r="H130" s="20" t="s">
        <v>17</v>
      </c>
      <c r="I130" s="20">
        <v>0</v>
      </c>
    </row>
    <row r="131" spans="1:35" s="3" customFormat="1" ht="31.5" customHeight="1" x14ac:dyDescent="0.25">
      <c r="A131" s="18" t="s">
        <v>175</v>
      </c>
      <c r="B131" s="17" t="s">
        <v>29</v>
      </c>
      <c r="C131" s="20">
        <v>0</v>
      </c>
      <c r="D131" s="20">
        <v>0</v>
      </c>
      <c r="E131" s="20">
        <v>0</v>
      </c>
      <c r="F131" s="20">
        <v>0</v>
      </c>
      <c r="G131" s="20" t="s">
        <v>17</v>
      </c>
      <c r="H131" s="20" t="s">
        <v>17</v>
      </c>
      <c r="I131" s="20">
        <v>0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1:35" ht="15.75" customHeight="1" x14ac:dyDescent="0.25">
      <c r="A132" s="18" t="s">
        <v>176</v>
      </c>
      <c r="B132" s="17" t="s">
        <v>31</v>
      </c>
      <c r="C132" s="20">
        <v>0</v>
      </c>
      <c r="D132" s="20">
        <v>0</v>
      </c>
      <c r="E132" s="20">
        <v>0</v>
      </c>
      <c r="F132" s="20">
        <f t="shared" si="32"/>
        <v>0</v>
      </c>
      <c r="G132" s="20">
        <v>2683895</v>
      </c>
      <c r="H132" s="20">
        <f t="shared" ref="H132:H136" si="41">5.82/5.61</f>
        <v>1.0374331550802138</v>
      </c>
      <c r="I132" s="20">
        <f t="shared" ref="I132:I136" si="42">(F132*G132*H132)/1000</f>
        <v>0</v>
      </c>
    </row>
    <row r="133" spans="1:35" ht="31.5" customHeight="1" x14ac:dyDescent="0.25">
      <c r="A133" s="18" t="s">
        <v>177</v>
      </c>
      <c r="B133" s="17" t="s">
        <v>33</v>
      </c>
      <c r="C133" s="20">
        <v>0</v>
      </c>
      <c r="D133" s="20">
        <v>0</v>
      </c>
      <c r="E133" s="20">
        <v>0</v>
      </c>
      <c r="F133" s="20">
        <f t="shared" si="32"/>
        <v>0</v>
      </c>
      <c r="G133" s="20">
        <v>2683895</v>
      </c>
      <c r="H133" s="20">
        <f t="shared" si="41"/>
        <v>1.0374331550802138</v>
      </c>
      <c r="I133" s="20">
        <f t="shared" si="42"/>
        <v>0</v>
      </c>
    </row>
    <row r="134" spans="1:35" ht="31.5" customHeight="1" x14ac:dyDescent="0.25">
      <c r="A134" s="18" t="s">
        <v>178</v>
      </c>
      <c r="B134" s="17" t="s">
        <v>35</v>
      </c>
      <c r="C134" s="20">
        <v>0</v>
      </c>
      <c r="D134" s="20">
        <v>0</v>
      </c>
      <c r="E134" s="20">
        <v>0</v>
      </c>
      <c r="F134" s="20">
        <f t="shared" si="32"/>
        <v>0</v>
      </c>
      <c r="G134" s="20">
        <v>2683895</v>
      </c>
      <c r="H134" s="20">
        <f t="shared" si="41"/>
        <v>1.0374331550802138</v>
      </c>
      <c r="I134" s="20">
        <f t="shared" si="42"/>
        <v>0</v>
      </c>
    </row>
    <row r="135" spans="1:35" ht="31.5" customHeight="1" x14ac:dyDescent="0.25">
      <c r="A135" s="18" t="s">
        <v>179</v>
      </c>
      <c r="B135" s="17" t="s">
        <v>45</v>
      </c>
      <c r="C135" s="20">
        <v>0</v>
      </c>
      <c r="D135" s="20">
        <v>0</v>
      </c>
      <c r="E135" s="20">
        <v>0</v>
      </c>
      <c r="F135" s="20">
        <f t="shared" si="32"/>
        <v>0</v>
      </c>
      <c r="G135" s="20">
        <v>0</v>
      </c>
      <c r="H135" s="20">
        <f t="shared" si="41"/>
        <v>1.0374331550802138</v>
      </c>
      <c r="I135" s="20">
        <f t="shared" si="42"/>
        <v>0</v>
      </c>
    </row>
    <row r="136" spans="1:35" ht="31.5" customHeight="1" x14ac:dyDescent="0.25">
      <c r="A136" s="18" t="s">
        <v>180</v>
      </c>
      <c r="B136" s="17" t="s">
        <v>47</v>
      </c>
      <c r="C136" s="20">
        <v>0</v>
      </c>
      <c r="D136" s="20">
        <v>0</v>
      </c>
      <c r="E136" s="20">
        <v>0</v>
      </c>
      <c r="F136" s="20">
        <f t="shared" si="32"/>
        <v>0</v>
      </c>
      <c r="G136" s="20">
        <v>8546110</v>
      </c>
      <c r="H136" s="20">
        <f t="shared" si="41"/>
        <v>1.0374331550802138</v>
      </c>
      <c r="I136" s="20">
        <f t="shared" si="42"/>
        <v>0</v>
      </c>
    </row>
    <row r="137" spans="1:35" s="3" customFormat="1" ht="15.75" customHeight="1" x14ac:dyDescent="0.25">
      <c r="A137" s="18" t="s">
        <v>181</v>
      </c>
      <c r="B137" s="17" t="s">
        <v>49</v>
      </c>
      <c r="C137" s="20">
        <v>0</v>
      </c>
      <c r="D137" s="20">
        <v>0</v>
      </c>
      <c r="E137" s="20">
        <v>0</v>
      </c>
      <c r="F137" s="20">
        <v>0</v>
      </c>
      <c r="G137" s="20" t="s">
        <v>17</v>
      </c>
      <c r="H137" s="20" t="s">
        <v>17</v>
      </c>
      <c r="I137" s="20">
        <v>0</v>
      </c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1:35" s="3" customFormat="1" ht="31.5" customHeight="1" x14ac:dyDescent="0.25">
      <c r="A138" s="18" t="s">
        <v>182</v>
      </c>
      <c r="B138" s="17" t="s">
        <v>25</v>
      </c>
      <c r="C138" s="20">
        <v>0</v>
      </c>
      <c r="D138" s="20">
        <v>0</v>
      </c>
      <c r="E138" s="20">
        <v>0</v>
      </c>
      <c r="F138" s="20">
        <v>0</v>
      </c>
      <c r="G138" s="20" t="s">
        <v>17</v>
      </c>
      <c r="H138" s="20" t="s">
        <v>17</v>
      </c>
      <c r="I138" s="20">
        <v>0</v>
      </c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5" ht="31.5" customHeight="1" x14ac:dyDescent="0.25">
      <c r="A139" s="18" t="s">
        <v>183</v>
      </c>
      <c r="B139" s="17" t="s">
        <v>29</v>
      </c>
      <c r="C139" s="20">
        <v>0</v>
      </c>
      <c r="D139" s="20">
        <v>0</v>
      </c>
      <c r="E139" s="20">
        <v>0</v>
      </c>
      <c r="F139" s="20">
        <v>0</v>
      </c>
      <c r="G139" s="20" t="s">
        <v>17</v>
      </c>
      <c r="H139" s="20" t="s">
        <v>17</v>
      </c>
      <c r="I139" s="20">
        <v>0</v>
      </c>
    </row>
    <row r="140" spans="1:35" s="3" customFormat="1" ht="15.75" customHeight="1" x14ac:dyDescent="0.25">
      <c r="A140" s="18" t="s">
        <v>184</v>
      </c>
      <c r="B140" s="17" t="s">
        <v>31</v>
      </c>
      <c r="C140" s="20">
        <v>0.14000000000000001</v>
      </c>
      <c r="D140" s="20">
        <v>0.115</v>
      </c>
      <c r="E140" s="20">
        <v>0.125</v>
      </c>
      <c r="F140" s="20">
        <f t="shared" si="32"/>
        <v>0.12666666666666668</v>
      </c>
      <c r="G140" s="20">
        <v>1581237</v>
      </c>
      <c r="H140" s="20">
        <f>5.61/5.37</f>
        <v>1.0446927374301676</v>
      </c>
      <c r="I140" s="20">
        <f t="shared" ref="I140:I142" si="43">(F140*G140*H140)/1000</f>
        <v>209.24152927374303</v>
      </c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1:35" ht="15.75" customHeight="1" x14ac:dyDescent="0.25">
      <c r="A141" s="18" t="s">
        <v>185</v>
      </c>
      <c r="B141" s="17" t="s">
        <v>33</v>
      </c>
      <c r="C141" s="20">
        <v>0</v>
      </c>
      <c r="D141" s="20">
        <v>0</v>
      </c>
      <c r="E141" s="20">
        <v>0.31</v>
      </c>
      <c r="F141" s="20">
        <f t="shared" si="32"/>
        <v>0.10333333333333333</v>
      </c>
      <c r="G141" s="20">
        <v>1581237</v>
      </c>
      <c r="H141" s="20">
        <f>5.61/5.37</f>
        <v>1.0446927374301676</v>
      </c>
      <c r="I141" s="20">
        <f t="shared" si="43"/>
        <v>170.69703703910614</v>
      </c>
    </row>
    <row r="142" spans="1:35" ht="31.5" customHeight="1" x14ac:dyDescent="0.25">
      <c r="A142" s="18" t="s">
        <v>186</v>
      </c>
      <c r="B142" s="17" t="s">
        <v>35</v>
      </c>
      <c r="C142" s="20">
        <v>0</v>
      </c>
      <c r="D142" s="20">
        <v>0</v>
      </c>
      <c r="E142" s="20">
        <v>0</v>
      </c>
      <c r="F142" s="20">
        <f t="shared" si="32"/>
        <v>0</v>
      </c>
      <c r="G142" s="20">
        <v>1581237</v>
      </c>
      <c r="H142" s="20">
        <f>5.61/5.37</f>
        <v>1.0446927374301676</v>
      </c>
      <c r="I142" s="20">
        <f t="shared" si="43"/>
        <v>0</v>
      </c>
    </row>
    <row r="143" spans="1:35" ht="15.75" customHeight="1" x14ac:dyDescent="0.25">
      <c r="A143" s="18" t="s">
        <v>187</v>
      </c>
      <c r="B143" s="17" t="s">
        <v>39</v>
      </c>
      <c r="C143" s="20">
        <v>0</v>
      </c>
      <c r="D143" s="20">
        <v>0</v>
      </c>
      <c r="E143" s="20">
        <v>0</v>
      </c>
      <c r="F143" s="20">
        <v>0</v>
      </c>
      <c r="G143" s="20" t="s">
        <v>17</v>
      </c>
      <c r="H143" s="20" t="s">
        <v>17</v>
      </c>
      <c r="I143" s="20">
        <v>0</v>
      </c>
    </row>
    <row r="144" spans="1:35" ht="31.5" customHeight="1" x14ac:dyDescent="0.25">
      <c r="A144" s="18" t="s">
        <v>188</v>
      </c>
      <c r="B144" s="17" t="s">
        <v>29</v>
      </c>
      <c r="C144" s="20">
        <v>0</v>
      </c>
      <c r="D144" s="20">
        <v>0</v>
      </c>
      <c r="E144" s="20">
        <v>0</v>
      </c>
      <c r="F144" s="20">
        <v>0</v>
      </c>
      <c r="G144" s="20" t="s">
        <v>17</v>
      </c>
      <c r="H144" s="20" t="s">
        <v>17</v>
      </c>
      <c r="I144" s="20">
        <v>0</v>
      </c>
    </row>
    <row r="145" spans="1:35" ht="31.5" customHeight="1" x14ac:dyDescent="0.25">
      <c r="A145" s="18" t="s">
        <v>189</v>
      </c>
      <c r="B145" s="17" t="s">
        <v>31</v>
      </c>
      <c r="C145" s="20">
        <v>4.633</v>
      </c>
      <c r="D145" s="20">
        <v>0.86499999999999999</v>
      </c>
      <c r="E145" s="20">
        <v>0</v>
      </c>
      <c r="F145" s="20">
        <f t="shared" si="32"/>
        <v>1.8326666666666667</v>
      </c>
      <c r="G145" s="20">
        <v>2258500</v>
      </c>
      <c r="H145" s="20">
        <f>5.61/5.37</f>
        <v>1.0446927374301676</v>
      </c>
      <c r="I145" s="20">
        <f t="shared" ref="I145:I148" si="44">(F145*G145*H145)/1000</f>
        <v>4324.0643780260698</v>
      </c>
    </row>
    <row r="146" spans="1:35" s="3" customFormat="1" ht="15.75" customHeight="1" x14ac:dyDescent="0.25">
      <c r="A146" s="18" t="s">
        <v>190</v>
      </c>
      <c r="B146" s="17" t="s">
        <v>33</v>
      </c>
      <c r="C146" s="20">
        <v>0</v>
      </c>
      <c r="D146" s="20">
        <v>0.46199999999999997</v>
      </c>
      <c r="E146" s="20">
        <v>0</v>
      </c>
      <c r="F146" s="20">
        <f t="shared" si="32"/>
        <v>0.154</v>
      </c>
      <c r="G146" s="20">
        <v>2258500</v>
      </c>
      <c r="H146" s="20">
        <f>5.61/5.37</f>
        <v>1.0446927374301676</v>
      </c>
      <c r="I146" s="20">
        <f t="shared" si="44"/>
        <v>363.35353631284914</v>
      </c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s="3" customFormat="1" ht="31.5" customHeight="1" x14ac:dyDescent="0.25">
      <c r="A147" s="18" t="s">
        <v>191</v>
      </c>
      <c r="B147" s="17" t="s">
        <v>45</v>
      </c>
      <c r="C147" s="20">
        <v>0</v>
      </c>
      <c r="D147" s="20">
        <v>0</v>
      </c>
      <c r="E147" s="20">
        <v>0</v>
      </c>
      <c r="F147" s="20">
        <f t="shared" si="32"/>
        <v>0</v>
      </c>
      <c r="G147" s="20">
        <v>6443654</v>
      </c>
      <c r="H147" s="20">
        <f>5.61/5.37</f>
        <v>1.0446927374301676</v>
      </c>
      <c r="I147" s="20">
        <f t="shared" si="44"/>
        <v>0</v>
      </c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ht="31.5" customHeight="1" x14ac:dyDescent="0.25">
      <c r="A148" s="18" t="s">
        <v>192</v>
      </c>
      <c r="B148" s="17" t="s">
        <v>47</v>
      </c>
      <c r="C148" s="20">
        <v>0</v>
      </c>
      <c r="D148" s="20">
        <v>0</v>
      </c>
      <c r="E148" s="20">
        <v>0</v>
      </c>
      <c r="F148" s="20">
        <f t="shared" si="32"/>
        <v>0</v>
      </c>
      <c r="G148" s="20">
        <v>14380234</v>
      </c>
      <c r="H148" s="20">
        <f>5.61/5.37</f>
        <v>1.0446927374301676</v>
      </c>
      <c r="I148" s="20">
        <f t="shared" si="44"/>
        <v>0</v>
      </c>
    </row>
    <row r="149" spans="1:35" ht="31.5" customHeight="1" x14ac:dyDescent="0.25">
      <c r="A149" s="18" t="s">
        <v>193</v>
      </c>
      <c r="B149" s="17" t="s">
        <v>62</v>
      </c>
      <c r="C149" s="20">
        <v>0</v>
      </c>
      <c r="D149" s="20">
        <v>1.276</v>
      </c>
      <c r="E149" s="20">
        <f>SUM(E167:E176)</f>
        <v>0</v>
      </c>
      <c r="F149" s="20">
        <f>SUM(F167:F176)</f>
        <v>0.16</v>
      </c>
      <c r="G149" s="20" t="s">
        <v>17</v>
      </c>
      <c r="H149" s="20" t="s">
        <v>17</v>
      </c>
      <c r="I149" s="20">
        <f>SUM(I167:I176)</f>
        <v>424.33759098296196</v>
      </c>
    </row>
    <row r="150" spans="1:35" ht="31.5" customHeight="1" x14ac:dyDescent="0.25">
      <c r="A150" s="18" t="s">
        <v>194</v>
      </c>
      <c r="B150" s="17" t="s">
        <v>23</v>
      </c>
      <c r="C150" s="20">
        <v>0</v>
      </c>
      <c r="D150" s="20">
        <v>0</v>
      </c>
      <c r="E150" s="20">
        <v>0</v>
      </c>
      <c r="F150" s="20">
        <v>0</v>
      </c>
      <c r="G150" s="20" t="s">
        <v>17</v>
      </c>
      <c r="H150" s="20" t="s">
        <v>17</v>
      </c>
      <c r="I150" s="20">
        <v>0</v>
      </c>
    </row>
    <row r="151" spans="1:35" ht="15.75" customHeight="1" x14ac:dyDescent="0.25">
      <c r="A151" s="18" t="s">
        <v>195</v>
      </c>
      <c r="B151" s="17" t="s">
        <v>25</v>
      </c>
      <c r="C151" s="20">
        <v>0</v>
      </c>
      <c r="D151" s="20">
        <v>0</v>
      </c>
      <c r="E151" s="20">
        <v>0</v>
      </c>
      <c r="F151" s="20">
        <v>0</v>
      </c>
      <c r="G151" s="20" t="s">
        <v>17</v>
      </c>
      <c r="H151" s="20" t="s">
        <v>17</v>
      </c>
      <c r="I151" s="20">
        <v>0</v>
      </c>
    </row>
    <row r="152" spans="1:35" ht="27.6" customHeight="1" x14ac:dyDescent="0.25">
      <c r="A152" s="18" t="s">
        <v>196</v>
      </c>
      <c r="B152" s="17" t="s">
        <v>66</v>
      </c>
      <c r="C152" s="20">
        <v>0</v>
      </c>
      <c r="D152" s="20">
        <v>0</v>
      </c>
      <c r="E152" s="20">
        <v>0</v>
      </c>
      <c r="F152" s="20">
        <v>0</v>
      </c>
      <c r="G152" s="20" t="s">
        <v>17</v>
      </c>
      <c r="H152" s="20" t="s">
        <v>17</v>
      </c>
      <c r="I152" s="20">
        <v>0</v>
      </c>
    </row>
    <row r="153" spans="1:35" ht="31.5" customHeight="1" x14ac:dyDescent="0.25">
      <c r="A153" s="18" t="s">
        <v>197</v>
      </c>
      <c r="B153" s="17" t="s">
        <v>68</v>
      </c>
      <c r="C153" s="20">
        <v>0</v>
      </c>
      <c r="D153" s="20">
        <v>0</v>
      </c>
      <c r="E153" s="20">
        <v>0</v>
      </c>
      <c r="F153" s="20">
        <f t="shared" si="32"/>
        <v>0</v>
      </c>
      <c r="G153" s="20">
        <v>2393639</v>
      </c>
      <c r="H153" s="20">
        <f>7.97/7.63</f>
        <v>1.0445609436435124</v>
      </c>
      <c r="I153" s="20">
        <f t="shared" ref="I153:I156" si="45">(F153*G153*H153)/1000</f>
        <v>0</v>
      </c>
    </row>
    <row r="154" spans="1:35" s="3" customFormat="1" ht="31.5" customHeight="1" x14ac:dyDescent="0.25">
      <c r="A154" s="18" t="s">
        <v>198</v>
      </c>
      <c r="B154" s="17" t="s">
        <v>70</v>
      </c>
      <c r="C154" s="20">
        <v>0</v>
      </c>
      <c r="D154" s="20">
        <v>0</v>
      </c>
      <c r="E154" s="20">
        <v>0</v>
      </c>
      <c r="F154" s="20">
        <f t="shared" si="32"/>
        <v>0</v>
      </c>
      <c r="G154" s="20">
        <v>2393639</v>
      </c>
      <c r="H154" s="20">
        <f>7.97/7.63</f>
        <v>1.0445609436435124</v>
      </c>
      <c r="I154" s="20">
        <f t="shared" si="45"/>
        <v>0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" customFormat="1" ht="31.5" customHeight="1" x14ac:dyDescent="0.25">
      <c r="A155" s="18" t="s">
        <v>199</v>
      </c>
      <c r="B155" s="17" t="s">
        <v>72</v>
      </c>
      <c r="C155" s="20">
        <v>0</v>
      </c>
      <c r="D155" s="20">
        <v>0</v>
      </c>
      <c r="E155" s="20">
        <v>0</v>
      </c>
      <c r="F155" s="20">
        <f t="shared" si="32"/>
        <v>0</v>
      </c>
      <c r="G155" s="20">
        <v>2393639</v>
      </c>
      <c r="H155" s="20">
        <f>7.97/7.63</f>
        <v>1.0445609436435124</v>
      </c>
      <c r="I155" s="20">
        <f t="shared" si="45"/>
        <v>0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" customFormat="1" ht="31.5" customHeight="1" x14ac:dyDescent="0.25">
      <c r="A156" s="18" t="s">
        <v>200</v>
      </c>
      <c r="B156" s="17" t="s">
        <v>74</v>
      </c>
      <c r="C156" s="20">
        <v>0</v>
      </c>
      <c r="D156" s="20">
        <v>0</v>
      </c>
      <c r="E156" s="20">
        <v>0</v>
      </c>
      <c r="F156" s="20">
        <f t="shared" si="32"/>
        <v>0</v>
      </c>
      <c r="G156" s="20">
        <v>2393639</v>
      </c>
      <c r="H156" s="20">
        <f>7.97/7.63</f>
        <v>1.0445609436435124</v>
      </c>
      <c r="I156" s="20">
        <f t="shared" si="45"/>
        <v>0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" customFormat="1" ht="16.5" customHeight="1" x14ac:dyDescent="0.25">
      <c r="A157" s="18" t="s">
        <v>201</v>
      </c>
      <c r="B157" s="17" t="s">
        <v>76</v>
      </c>
      <c r="C157" s="20">
        <v>0</v>
      </c>
      <c r="D157" s="20">
        <v>0</v>
      </c>
      <c r="E157" s="20">
        <v>0</v>
      </c>
      <c r="F157" s="20">
        <v>0</v>
      </c>
      <c r="G157" s="20" t="s">
        <v>17</v>
      </c>
      <c r="H157" s="20" t="s">
        <v>17</v>
      </c>
      <c r="I157" s="20">
        <v>0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" customFormat="1" ht="16.5" customHeight="1" x14ac:dyDescent="0.25">
      <c r="A158" s="18" t="s">
        <v>202</v>
      </c>
      <c r="B158" s="17" t="s">
        <v>68</v>
      </c>
      <c r="C158" s="20">
        <v>0</v>
      </c>
      <c r="D158" s="20">
        <v>0</v>
      </c>
      <c r="E158" s="20">
        <v>0</v>
      </c>
      <c r="F158" s="20">
        <f t="shared" si="32"/>
        <v>0</v>
      </c>
      <c r="G158" s="20">
        <v>2393639</v>
      </c>
      <c r="H158" s="20">
        <f>7.97/7.63</f>
        <v>1.0445609436435124</v>
      </c>
      <c r="I158" s="20">
        <f t="shared" ref="I158:I161" si="46">(F158*G158*H158)/1000</f>
        <v>0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" customFormat="1" ht="16.5" customHeight="1" x14ac:dyDescent="0.25">
      <c r="A159" s="18" t="s">
        <v>203</v>
      </c>
      <c r="B159" s="17" t="s">
        <v>70</v>
      </c>
      <c r="C159" s="20">
        <v>0</v>
      </c>
      <c r="D159" s="20">
        <v>0</v>
      </c>
      <c r="E159" s="20">
        <v>0</v>
      </c>
      <c r="F159" s="20">
        <f t="shared" si="32"/>
        <v>0</v>
      </c>
      <c r="G159" s="20">
        <v>2393639</v>
      </c>
      <c r="H159" s="20">
        <f>7.97/7.63</f>
        <v>1.0445609436435124</v>
      </c>
      <c r="I159" s="20">
        <f t="shared" si="46"/>
        <v>0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" customFormat="1" ht="16.5" customHeight="1" x14ac:dyDescent="0.25">
      <c r="A160" s="18" t="s">
        <v>204</v>
      </c>
      <c r="B160" s="17" t="s">
        <v>72</v>
      </c>
      <c r="C160" s="20">
        <v>0</v>
      </c>
      <c r="D160" s="20">
        <v>0</v>
      </c>
      <c r="E160" s="20">
        <v>0</v>
      </c>
      <c r="F160" s="20">
        <f t="shared" si="32"/>
        <v>0</v>
      </c>
      <c r="G160" s="20">
        <v>2393639</v>
      </c>
      <c r="H160" s="20">
        <f>7.97/7.63</f>
        <v>1.0445609436435124</v>
      </c>
      <c r="I160" s="20">
        <f t="shared" si="46"/>
        <v>0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" customFormat="1" ht="31.5" customHeight="1" x14ac:dyDescent="0.25">
      <c r="A161" s="18" t="s">
        <v>205</v>
      </c>
      <c r="B161" s="17" t="s">
        <v>74</v>
      </c>
      <c r="C161" s="20">
        <v>0</v>
      </c>
      <c r="D161" s="20">
        <v>0</v>
      </c>
      <c r="E161" s="20">
        <v>0</v>
      </c>
      <c r="F161" s="20">
        <f t="shared" si="32"/>
        <v>0</v>
      </c>
      <c r="G161" s="20">
        <v>2393639</v>
      </c>
      <c r="H161" s="20">
        <f>7.97/7.63</f>
        <v>1.0445609436435124</v>
      </c>
      <c r="I161" s="20">
        <f t="shared" si="46"/>
        <v>0</v>
      </c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" customFormat="1" ht="15.75" customHeight="1" x14ac:dyDescent="0.25">
      <c r="A162" s="18" t="s">
        <v>206</v>
      </c>
      <c r="B162" s="17" t="s">
        <v>39</v>
      </c>
      <c r="C162" s="20">
        <v>0</v>
      </c>
      <c r="D162" s="20">
        <v>0</v>
      </c>
      <c r="E162" s="20">
        <v>0</v>
      </c>
      <c r="F162" s="20">
        <v>0</v>
      </c>
      <c r="G162" s="20" t="s">
        <v>17</v>
      </c>
      <c r="H162" s="20" t="s">
        <v>17</v>
      </c>
      <c r="I162" s="20">
        <v>0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" customFormat="1" ht="15.75" customHeight="1" x14ac:dyDescent="0.25">
      <c r="A163" s="18" t="s">
        <v>207</v>
      </c>
      <c r="B163" s="17" t="s">
        <v>66</v>
      </c>
      <c r="C163" s="20">
        <v>0</v>
      </c>
      <c r="D163" s="20">
        <v>0</v>
      </c>
      <c r="E163" s="20">
        <v>0</v>
      </c>
      <c r="F163" s="20">
        <v>0</v>
      </c>
      <c r="G163" s="20" t="s">
        <v>17</v>
      </c>
      <c r="H163" s="20" t="s">
        <v>17</v>
      </c>
      <c r="I163" s="20">
        <v>0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" customFormat="1" ht="31.5" customHeight="1" x14ac:dyDescent="0.25">
      <c r="A164" s="18" t="s">
        <v>208</v>
      </c>
      <c r="B164" s="17" t="s">
        <v>68</v>
      </c>
      <c r="C164" s="20">
        <v>0</v>
      </c>
      <c r="D164" s="20">
        <v>0.79600000000000004</v>
      </c>
      <c r="E164" s="20">
        <v>0</v>
      </c>
      <c r="F164" s="20">
        <f t="shared" si="32"/>
        <v>0.26533333333333337</v>
      </c>
      <c r="G164" s="21">
        <v>2941172</v>
      </c>
      <c r="H164" s="20">
        <f>7.97/7.63</f>
        <v>1.0445609436435124</v>
      </c>
      <c r="I164" s="20">
        <f t="shared" ref="I164:I166" si="47">(F164*G164*H164)/1000</f>
        <v>815.16592873044999</v>
      </c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" customFormat="1" ht="15" customHeight="1" x14ac:dyDescent="0.25">
      <c r="A165" s="18" t="s">
        <v>209</v>
      </c>
      <c r="B165" s="17" t="s">
        <v>70</v>
      </c>
      <c r="C165" s="20">
        <v>0</v>
      </c>
      <c r="D165" s="20">
        <v>0</v>
      </c>
      <c r="E165" s="20">
        <v>0</v>
      </c>
      <c r="F165" s="20">
        <f t="shared" si="32"/>
        <v>0</v>
      </c>
      <c r="G165" s="20">
        <v>2941172</v>
      </c>
      <c r="H165" s="20">
        <f>7.97/7.63</f>
        <v>1.0445609436435124</v>
      </c>
      <c r="I165" s="20">
        <f t="shared" si="47"/>
        <v>0</v>
      </c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" customFormat="1" ht="15" customHeight="1" x14ac:dyDescent="0.25">
      <c r="A166" s="18" t="s">
        <v>210</v>
      </c>
      <c r="B166" s="17" t="s">
        <v>72</v>
      </c>
      <c r="C166" s="20">
        <v>0</v>
      </c>
      <c r="D166" s="20">
        <v>0</v>
      </c>
      <c r="E166" s="20">
        <v>0</v>
      </c>
      <c r="F166" s="20">
        <f t="shared" si="32"/>
        <v>0</v>
      </c>
      <c r="G166" s="20">
        <v>2941172</v>
      </c>
      <c r="H166" s="20">
        <f>7.97/7.63</f>
        <v>1.0445609436435124</v>
      </c>
      <c r="I166" s="20">
        <f t="shared" si="47"/>
        <v>0</v>
      </c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" customFormat="1" ht="15" customHeight="1" x14ac:dyDescent="0.25">
      <c r="A167" s="18" t="s">
        <v>211</v>
      </c>
      <c r="B167" s="17" t="s">
        <v>76</v>
      </c>
      <c r="C167" s="20">
        <v>0</v>
      </c>
      <c r="D167" s="20">
        <v>0</v>
      </c>
      <c r="E167" s="20">
        <v>0</v>
      </c>
      <c r="F167" s="20">
        <v>0</v>
      </c>
      <c r="G167" s="20" t="s">
        <v>17</v>
      </c>
      <c r="H167" s="20" t="s">
        <v>17</v>
      </c>
      <c r="I167" s="20">
        <v>0</v>
      </c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" customFormat="1" ht="31.5" customHeight="1" x14ac:dyDescent="0.25">
      <c r="A168" s="18" t="s">
        <v>212</v>
      </c>
      <c r="B168" s="17" t="s">
        <v>70</v>
      </c>
      <c r="C168" s="20">
        <v>0</v>
      </c>
      <c r="D168" s="20">
        <v>0</v>
      </c>
      <c r="E168" s="20">
        <v>0</v>
      </c>
      <c r="F168" s="20">
        <f t="shared" si="32"/>
        <v>0</v>
      </c>
      <c r="G168" s="20">
        <v>2941172</v>
      </c>
      <c r="H168" s="20">
        <f>7.97/7.63</f>
        <v>1.0445609436435124</v>
      </c>
      <c r="I168" s="20">
        <f t="shared" ref="I168:I169" si="48">(F168*G168*H168)/1000</f>
        <v>0</v>
      </c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ht="31.5" customHeight="1" x14ac:dyDescent="0.25">
      <c r="A169" s="18" t="s">
        <v>213</v>
      </c>
      <c r="B169" s="17" t="s">
        <v>89</v>
      </c>
      <c r="C169" s="20">
        <v>0</v>
      </c>
      <c r="D169" s="20">
        <v>0</v>
      </c>
      <c r="E169" s="20">
        <v>0</v>
      </c>
      <c r="F169" s="20">
        <f t="shared" si="32"/>
        <v>0</v>
      </c>
      <c r="G169" s="20">
        <v>7111427</v>
      </c>
      <c r="H169" s="20">
        <f>7.97/7.63</f>
        <v>1.0445609436435124</v>
      </c>
      <c r="I169" s="20">
        <f t="shared" si="48"/>
        <v>0</v>
      </c>
    </row>
    <row r="170" spans="1:35" s="3" customFormat="1" ht="47.25" customHeight="1" x14ac:dyDescent="0.25">
      <c r="A170" s="18" t="s">
        <v>214</v>
      </c>
      <c r="B170" s="17" t="s">
        <v>49</v>
      </c>
      <c r="C170" s="20">
        <v>0</v>
      </c>
      <c r="D170" s="20">
        <v>0</v>
      </c>
      <c r="E170" s="20">
        <v>0</v>
      </c>
      <c r="F170" s="20">
        <v>0</v>
      </c>
      <c r="G170" s="20" t="s">
        <v>17</v>
      </c>
      <c r="H170" s="20" t="s">
        <v>17</v>
      </c>
      <c r="I170" s="20">
        <v>0</v>
      </c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" customFormat="1" ht="15.75" customHeight="1" x14ac:dyDescent="0.25">
      <c r="A171" s="18" t="s">
        <v>215</v>
      </c>
      <c r="B171" s="17" t="s">
        <v>25</v>
      </c>
      <c r="C171" s="20">
        <v>0</v>
      </c>
      <c r="D171" s="20">
        <v>0</v>
      </c>
      <c r="E171" s="20">
        <v>0</v>
      </c>
      <c r="F171" s="20">
        <v>0</v>
      </c>
      <c r="G171" s="20" t="s">
        <v>17</v>
      </c>
      <c r="H171" s="20" t="s">
        <v>17</v>
      </c>
      <c r="I171" s="20">
        <v>0</v>
      </c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" customFormat="1" ht="15.75" customHeight="1" x14ac:dyDescent="0.25">
      <c r="A172" s="18" t="s">
        <v>216</v>
      </c>
      <c r="B172" s="17" t="s">
        <v>66</v>
      </c>
      <c r="C172" s="20">
        <v>0</v>
      </c>
      <c r="D172" s="20">
        <v>0</v>
      </c>
      <c r="E172" s="20">
        <v>0</v>
      </c>
      <c r="F172" s="20">
        <f t="shared" si="32"/>
        <v>0</v>
      </c>
      <c r="G172" s="20">
        <v>1848750</v>
      </c>
      <c r="H172" s="20">
        <f>8.26/7.97</f>
        <v>1.0363864491844417</v>
      </c>
      <c r="I172" s="20">
        <f t="shared" ref="I172" si="49">(F172*G172*H172)/1000</f>
        <v>0</v>
      </c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" customFormat="1" ht="29.25" customHeight="1" x14ac:dyDescent="0.25">
      <c r="A173" s="18" t="s">
        <v>217</v>
      </c>
      <c r="B173" s="17" t="s">
        <v>39</v>
      </c>
      <c r="C173" s="20">
        <v>0</v>
      </c>
      <c r="D173" s="20">
        <v>0</v>
      </c>
      <c r="E173" s="20">
        <v>0</v>
      </c>
      <c r="F173" s="20">
        <v>0</v>
      </c>
      <c r="G173" s="20" t="s">
        <v>17</v>
      </c>
      <c r="H173" s="20" t="s">
        <v>17</v>
      </c>
      <c r="I173" s="20">
        <v>0</v>
      </c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" customFormat="1" ht="17.25" customHeight="1" x14ac:dyDescent="0.25">
      <c r="A174" s="18" t="s">
        <v>218</v>
      </c>
      <c r="B174" s="17" t="s">
        <v>66</v>
      </c>
      <c r="C174" s="20">
        <v>0</v>
      </c>
      <c r="D174" s="20">
        <v>0</v>
      </c>
      <c r="E174" s="20">
        <v>0</v>
      </c>
      <c r="F174" s="20">
        <v>0</v>
      </c>
      <c r="G174" s="20" t="s">
        <v>17</v>
      </c>
      <c r="H174" s="20" t="s">
        <v>17</v>
      </c>
      <c r="I174" s="20">
        <v>0</v>
      </c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" customFormat="1" ht="15.75" customHeight="1" x14ac:dyDescent="0.25">
      <c r="A175" s="18" t="s">
        <v>219</v>
      </c>
      <c r="B175" s="17" t="s">
        <v>31</v>
      </c>
      <c r="C175" s="20">
        <v>0</v>
      </c>
      <c r="D175" s="20">
        <v>0</v>
      </c>
      <c r="E175" s="20">
        <v>0</v>
      </c>
      <c r="F175" s="20">
        <f t="shared" si="32"/>
        <v>0</v>
      </c>
      <c r="G175" s="20">
        <v>2538971</v>
      </c>
      <c r="H175" s="20">
        <f>7.97/7.63</f>
        <v>1.0445609436435124</v>
      </c>
      <c r="I175" s="20">
        <f t="shared" ref="I175:I176" si="50">(F175*G175*H175)/1000</f>
        <v>0</v>
      </c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" customFormat="1" ht="15.75" customHeight="1" x14ac:dyDescent="0.25">
      <c r="A176" s="18" t="s">
        <v>220</v>
      </c>
      <c r="B176" s="17" t="s">
        <v>33</v>
      </c>
      <c r="C176" s="20">
        <v>0</v>
      </c>
      <c r="D176" s="20">
        <v>0.48</v>
      </c>
      <c r="E176" s="20">
        <v>0</v>
      </c>
      <c r="F176" s="20">
        <f t="shared" si="32"/>
        <v>0.16</v>
      </c>
      <c r="G176" s="20">
        <v>2538971</v>
      </c>
      <c r="H176" s="20">
        <f>7.97/7.63</f>
        <v>1.0445609436435124</v>
      </c>
      <c r="I176" s="20">
        <f t="shared" si="50"/>
        <v>424.33759098296196</v>
      </c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" customFormat="1" ht="15.75" customHeight="1" x14ac:dyDescent="0.25">
      <c r="A177" s="18" t="s">
        <v>221</v>
      </c>
      <c r="B177" s="17" t="s">
        <v>98</v>
      </c>
      <c r="C177" s="20">
        <v>0</v>
      </c>
      <c r="D177" s="20">
        <v>0</v>
      </c>
      <c r="E177" s="20">
        <f>SUM(E178:E188)</f>
        <v>0</v>
      </c>
      <c r="F177" s="20">
        <f>SUM(F178:F188)</f>
        <v>0</v>
      </c>
      <c r="G177" s="20" t="s">
        <v>17</v>
      </c>
      <c r="H177" s="20" t="s">
        <v>17</v>
      </c>
      <c r="I177" s="20">
        <f>SUM(I178:I188)</f>
        <v>0</v>
      </c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" customFormat="1" ht="15.75" customHeight="1" x14ac:dyDescent="0.25">
      <c r="A178" s="18" t="s">
        <v>222</v>
      </c>
      <c r="B178" s="17" t="s">
        <v>23</v>
      </c>
      <c r="C178" s="20">
        <v>0</v>
      </c>
      <c r="D178" s="20">
        <v>0</v>
      </c>
      <c r="E178" s="20">
        <v>0</v>
      </c>
      <c r="F178" s="20">
        <v>0</v>
      </c>
      <c r="G178" s="21" t="s">
        <v>17</v>
      </c>
      <c r="H178" s="21" t="s">
        <v>17</v>
      </c>
      <c r="I178" s="20">
        <v>0</v>
      </c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" customFormat="1" ht="15.75" customHeight="1" x14ac:dyDescent="0.25">
      <c r="A179" s="18" t="s">
        <v>223</v>
      </c>
      <c r="B179" s="17" t="s">
        <v>101</v>
      </c>
      <c r="C179" s="20">
        <v>0</v>
      </c>
      <c r="D179" s="20">
        <v>0</v>
      </c>
      <c r="E179" s="20">
        <v>0</v>
      </c>
      <c r="F179" s="20">
        <v>0</v>
      </c>
      <c r="G179" s="20" t="s">
        <v>17</v>
      </c>
      <c r="H179" s="20" t="s">
        <v>17</v>
      </c>
      <c r="I179" s="20">
        <v>0</v>
      </c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ht="32.450000000000003" customHeight="1" x14ac:dyDescent="0.25">
      <c r="A180" s="18" t="s">
        <v>224</v>
      </c>
      <c r="B180" s="17" t="s">
        <v>103</v>
      </c>
      <c r="C180" s="20">
        <v>0</v>
      </c>
      <c r="D180" s="20">
        <v>0</v>
      </c>
      <c r="E180" s="20">
        <v>0</v>
      </c>
      <c r="F180" s="20">
        <f t="shared" si="32"/>
        <v>0</v>
      </c>
      <c r="G180" s="20"/>
      <c r="H180" s="20">
        <f>10.42/10.04</f>
        <v>1.0378486055776894</v>
      </c>
      <c r="I180" s="20">
        <f t="shared" ref="I180" si="51">(F180*G180*H180)/1000</f>
        <v>0</v>
      </c>
    </row>
    <row r="181" spans="1:35" ht="15.75" customHeight="1" x14ac:dyDescent="0.25">
      <c r="A181" s="18" t="s">
        <v>225</v>
      </c>
      <c r="B181" s="17" t="s">
        <v>105</v>
      </c>
      <c r="C181" s="20">
        <v>0</v>
      </c>
      <c r="D181" s="20">
        <v>0</v>
      </c>
      <c r="E181" s="20">
        <v>0</v>
      </c>
      <c r="F181" s="20">
        <v>0</v>
      </c>
      <c r="G181" s="20" t="s">
        <v>17</v>
      </c>
      <c r="H181" s="20" t="s">
        <v>17</v>
      </c>
      <c r="I181" s="20">
        <v>0</v>
      </c>
    </row>
    <row r="182" spans="1:35" s="3" customFormat="1" ht="15.75" customHeight="1" x14ac:dyDescent="0.25">
      <c r="A182" s="18" t="s">
        <v>226</v>
      </c>
      <c r="B182" s="17" t="s">
        <v>107</v>
      </c>
      <c r="C182" s="20">
        <v>0</v>
      </c>
      <c r="D182" s="20">
        <v>0</v>
      </c>
      <c r="E182" s="20">
        <v>0</v>
      </c>
      <c r="F182" s="20">
        <f t="shared" si="32"/>
        <v>0</v>
      </c>
      <c r="G182" s="20">
        <v>326484</v>
      </c>
      <c r="H182" s="20">
        <f>10.42/10.04</f>
        <v>1.0378486055776894</v>
      </c>
      <c r="I182" s="20">
        <f t="shared" ref="I182" si="52">(F182*G182*H182)/1000</f>
        <v>0</v>
      </c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" customFormat="1" ht="31.5" customHeight="1" x14ac:dyDescent="0.25">
      <c r="A183" s="18" t="s">
        <v>227</v>
      </c>
      <c r="B183" s="17" t="s">
        <v>109</v>
      </c>
      <c r="C183" s="20">
        <v>0</v>
      </c>
      <c r="D183" s="20">
        <v>0</v>
      </c>
      <c r="E183" s="20">
        <v>0</v>
      </c>
      <c r="F183" s="20">
        <v>0</v>
      </c>
      <c r="G183" s="20" t="s">
        <v>17</v>
      </c>
      <c r="H183" s="20" t="s">
        <v>17</v>
      </c>
      <c r="I183" s="20">
        <v>0</v>
      </c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" customFormat="1" ht="31.5" customHeight="1" collapsed="1" x14ac:dyDescent="0.25">
      <c r="A184" s="18" t="s">
        <v>228</v>
      </c>
      <c r="B184" s="17" t="s">
        <v>111</v>
      </c>
      <c r="C184" s="20">
        <v>0</v>
      </c>
      <c r="D184" s="20">
        <v>0</v>
      </c>
      <c r="E184" s="20">
        <v>0</v>
      </c>
      <c r="F184" s="20">
        <f t="shared" ref="F184" si="53">(C184+D184+E184)/3</f>
        <v>0</v>
      </c>
      <c r="G184" s="20">
        <v>5229682</v>
      </c>
      <c r="H184" s="20">
        <f>10.42/10.04</f>
        <v>1.0378486055776894</v>
      </c>
      <c r="I184" s="20">
        <f t="shared" ref="I184" si="54">(F184*G184*H184)/1000</f>
        <v>0</v>
      </c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" customFormat="1" ht="31.5" customHeight="1" collapsed="1" x14ac:dyDescent="0.25">
      <c r="A185" s="18" t="s">
        <v>229</v>
      </c>
      <c r="B185" s="17" t="s">
        <v>49</v>
      </c>
      <c r="C185" s="20">
        <v>0</v>
      </c>
      <c r="D185" s="20">
        <v>0</v>
      </c>
      <c r="E185" s="20">
        <v>0</v>
      </c>
      <c r="F185" s="20">
        <v>0</v>
      </c>
      <c r="G185" s="20" t="s">
        <v>17</v>
      </c>
      <c r="H185" s="20" t="s">
        <v>17</v>
      </c>
      <c r="I185" s="20">
        <v>0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" customFormat="1" ht="31.5" customHeight="1" x14ac:dyDescent="0.25">
      <c r="A186" s="18" t="s">
        <v>230</v>
      </c>
      <c r="B186" s="17" t="s">
        <v>114</v>
      </c>
      <c r="C186" s="20">
        <v>0</v>
      </c>
      <c r="D186" s="20">
        <v>0</v>
      </c>
      <c r="E186" s="20">
        <v>0</v>
      </c>
      <c r="F186" s="20">
        <v>0</v>
      </c>
      <c r="G186" s="20" t="s">
        <v>17</v>
      </c>
      <c r="H186" s="20" t="s">
        <v>17</v>
      </c>
      <c r="I186" s="20">
        <v>0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ht="31.5" customHeight="1" x14ac:dyDescent="0.25">
      <c r="A187" s="18" t="s">
        <v>231</v>
      </c>
      <c r="B187" s="17" t="s">
        <v>111</v>
      </c>
      <c r="C187" s="20">
        <v>0</v>
      </c>
      <c r="D187" s="20">
        <v>0</v>
      </c>
      <c r="E187" s="20">
        <v>0</v>
      </c>
      <c r="F187" s="20">
        <f t="shared" si="32"/>
        <v>0</v>
      </c>
      <c r="G187" s="20">
        <v>1586702</v>
      </c>
      <c r="H187" s="20">
        <f t="shared" ref="H187:H192" si="55">10.42/10.04</f>
        <v>1.0378486055776894</v>
      </c>
      <c r="I187" s="20">
        <f t="shared" ref="I187:I188" si="56">(F187*G187*H187)/1000</f>
        <v>0</v>
      </c>
    </row>
    <row r="188" spans="1:35" s="3" customFormat="1" ht="15.75" customHeight="1" x14ac:dyDescent="0.25">
      <c r="A188" s="18" t="s">
        <v>232</v>
      </c>
      <c r="B188" s="17" t="s">
        <v>103</v>
      </c>
      <c r="C188" s="20">
        <v>0</v>
      </c>
      <c r="D188" s="20">
        <v>0</v>
      </c>
      <c r="E188" s="20">
        <v>0</v>
      </c>
      <c r="F188" s="20">
        <f t="shared" si="32"/>
        <v>0</v>
      </c>
      <c r="G188" s="20">
        <v>2784643</v>
      </c>
      <c r="H188" s="20">
        <f t="shared" si="55"/>
        <v>1.0378486055776894</v>
      </c>
      <c r="I188" s="20">
        <f t="shared" si="56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ht="58.5" customHeight="1" x14ac:dyDescent="0.25">
      <c r="A189" s="18" t="s">
        <v>233</v>
      </c>
      <c r="B189" s="17" t="s">
        <v>105</v>
      </c>
      <c r="C189" s="20">
        <v>0</v>
      </c>
      <c r="D189" s="20">
        <v>0</v>
      </c>
      <c r="E189" s="20">
        <v>0</v>
      </c>
      <c r="F189" s="20">
        <v>0</v>
      </c>
      <c r="G189" s="20" t="s">
        <v>17</v>
      </c>
      <c r="H189" s="20" t="s">
        <v>17</v>
      </c>
      <c r="I189" s="20">
        <v>0</v>
      </c>
    </row>
    <row r="190" spans="1:35" ht="51.75" customHeight="1" x14ac:dyDescent="0.25">
      <c r="A190" s="18" t="s">
        <v>234</v>
      </c>
      <c r="B190" s="17" t="s">
        <v>107</v>
      </c>
      <c r="C190" s="20">
        <v>0</v>
      </c>
      <c r="D190" s="20">
        <v>0</v>
      </c>
      <c r="E190" s="20">
        <v>0</v>
      </c>
      <c r="F190" s="20">
        <f t="shared" ref="F190" si="57">(C190+D190+E190)/3</f>
        <v>0</v>
      </c>
      <c r="G190" s="20">
        <v>1586701.6667056584</v>
      </c>
      <c r="H190" s="20">
        <f t="shared" si="55"/>
        <v>1.0378486055776894</v>
      </c>
      <c r="I190" s="20">
        <f t="shared" ref="I190" si="58">(F190*G190*H190)/1000</f>
        <v>0</v>
      </c>
    </row>
    <row r="191" spans="1:35" s="3" customFormat="1" ht="31.5" customHeight="1" x14ac:dyDescent="0.25">
      <c r="A191" s="18" t="s">
        <v>235</v>
      </c>
      <c r="B191" s="17" t="s">
        <v>109</v>
      </c>
      <c r="C191" s="20">
        <v>0</v>
      </c>
      <c r="D191" s="20">
        <v>0</v>
      </c>
      <c r="E191" s="20">
        <v>0</v>
      </c>
      <c r="F191" s="20">
        <v>0</v>
      </c>
      <c r="G191" s="20" t="s">
        <v>17</v>
      </c>
      <c r="H191" s="20" t="s">
        <v>17</v>
      </c>
      <c r="I191" s="20">
        <v>0</v>
      </c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" customFormat="1" ht="31.5" customHeight="1" collapsed="1" x14ac:dyDescent="0.25">
      <c r="A192" s="18" t="s">
        <v>236</v>
      </c>
      <c r="B192" s="17" t="s">
        <v>111</v>
      </c>
      <c r="C192" s="20">
        <v>0</v>
      </c>
      <c r="D192" s="20">
        <v>0</v>
      </c>
      <c r="E192" s="20">
        <v>0</v>
      </c>
      <c r="F192" s="20">
        <f t="shared" ref="F192" si="59">(C192+D192+E192)/3</f>
        <v>0</v>
      </c>
      <c r="G192" s="20">
        <v>6537103</v>
      </c>
      <c r="H192" s="20">
        <f t="shared" si="55"/>
        <v>1.0378486055776894</v>
      </c>
      <c r="I192" s="20">
        <f t="shared" ref="I192" si="60">(F192*G192*H192)/1000</f>
        <v>0</v>
      </c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" customFormat="1" ht="15.75" customHeight="1" collapsed="1" x14ac:dyDescent="0.25">
      <c r="A193" s="18" t="s">
        <v>237</v>
      </c>
      <c r="B193" s="17" t="s">
        <v>122</v>
      </c>
      <c r="C193" s="20">
        <v>231.4</v>
      </c>
      <c r="D193" s="20">
        <v>523</v>
      </c>
      <c r="E193" s="20">
        <f>SUM(E195:E211)</f>
        <v>0</v>
      </c>
      <c r="F193" s="20">
        <f>SUM(F195:F211)</f>
        <v>251.4666666666667</v>
      </c>
      <c r="G193" s="20" t="s">
        <v>17</v>
      </c>
      <c r="H193" s="20" t="s">
        <v>17</v>
      </c>
      <c r="I193" s="20">
        <f>SUM(I195:I211)</f>
        <v>2669.7997382470126</v>
      </c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" customFormat="1" ht="15.75" customHeight="1" collapsed="1" x14ac:dyDescent="0.25">
      <c r="A194" s="18" t="s">
        <v>238</v>
      </c>
      <c r="B194" s="17" t="s">
        <v>23</v>
      </c>
      <c r="C194" s="20">
        <v>0</v>
      </c>
      <c r="D194" s="20">
        <v>0</v>
      </c>
      <c r="E194" s="20">
        <v>0</v>
      </c>
      <c r="F194" s="20">
        <v>0</v>
      </c>
      <c r="G194" s="20" t="s">
        <v>17</v>
      </c>
      <c r="H194" s="20" t="s">
        <v>17</v>
      </c>
      <c r="I194" s="20">
        <v>0</v>
      </c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ht="27.6" customHeight="1" x14ac:dyDescent="0.25">
      <c r="A195" s="18" t="s">
        <v>239</v>
      </c>
      <c r="B195" s="17" t="s">
        <v>125</v>
      </c>
      <c r="C195" s="20">
        <v>0</v>
      </c>
      <c r="D195" s="20">
        <v>0</v>
      </c>
      <c r="E195" s="20">
        <v>0</v>
      </c>
      <c r="F195" s="20">
        <v>0</v>
      </c>
      <c r="G195" s="20" t="s">
        <v>17</v>
      </c>
      <c r="H195" s="20" t="s">
        <v>17</v>
      </c>
      <c r="I195" s="20">
        <v>0</v>
      </c>
    </row>
    <row r="196" spans="1:35" s="3" customFormat="1" ht="31.5" customHeight="1" x14ac:dyDescent="0.25">
      <c r="A196" s="18" t="s">
        <v>240</v>
      </c>
      <c r="B196" s="17" t="s">
        <v>127</v>
      </c>
      <c r="C196" s="20">
        <v>0</v>
      </c>
      <c r="D196" s="20">
        <v>0</v>
      </c>
      <c r="E196" s="20">
        <v>0</v>
      </c>
      <c r="F196" s="20">
        <f t="shared" ref="F196:F212" si="61">(C196+D196+E196)/3</f>
        <v>0</v>
      </c>
      <c r="G196" s="20">
        <v>38012</v>
      </c>
      <c r="H196" s="20">
        <f t="shared" ref="H196:H200" si="62">10.42/10.04</f>
        <v>1.0378486055776894</v>
      </c>
      <c r="I196" s="20">
        <f t="shared" ref="I196:I200" si="63">(F196*G196*H196)/1000</f>
        <v>0</v>
      </c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" customFormat="1" ht="31.5" customHeight="1" x14ac:dyDescent="0.25">
      <c r="A197" s="18" t="s">
        <v>241</v>
      </c>
      <c r="B197" s="17" t="s">
        <v>129</v>
      </c>
      <c r="C197" s="20">
        <v>0</v>
      </c>
      <c r="D197" s="20">
        <v>0</v>
      </c>
      <c r="E197" s="20">
        <v>0</v>
      </c>
      <c r="F197" s="20">
        <f t="shared" si="61"/>
        <v>0</v>
      </c>
      <c r="G197" s="20">
        <v>10089</v>
      </c>
      <c r="H197" s="20">
        <f t="shared" si="62"/>
        <v>1.0378486055776894</v>
      </c>
      <c r="I197" s="20">
        <f t="shared" si="63"/>
        <v>0</v>
      </c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" customFormat="1" ht="31.5" customHeight="1" x14ac:dyDescent="0.25">
      <c r="A198" s="18" t="s">
        <v>242</v>
      </c>
      <c r="B198" s="17" t="s">
        <v>131</v>
      </c>
      <c r="C198" s="20">
        <v>142.4</v>
      </c>
      <c r="D198" s="20">
        <v>163</v>
      </c>
      <c r="E198" s="20">
        <v>0</v>
      </c>
      <c r="F198" s="20">
        <f t="shared" si="61"/>
        <v>101.8</v>
      </c>
      <c r="G198" s="20">
        <v>6892</v>
      </c>
      <c r="H198" s="20">
        <f t="shared" si="62"/>
        <v>1.0378486055776894</v>
      </c>
      <c r="I198" s="20">
        <f t="shared" si="63"/>
        <v>728.16039362549816</v>
      </c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" customFormat="1" ht="63" customHeight="1" x14ac:dyDescent="0.25">
      <c r="A199" s="18" t="s">
        <v>243</v>
      </c>
      <c r="B199" s="17" t="s">
        <v>133</v>
      </c>
      <c r="C199" s="20">
        <v>0</v>
      </c>
      <c r="D199" s="20">
        <v>0</v>
      </c>
      <c r="E199" s="20">
        <v>0</v>
      </c>
      <c r="F199" s="20">
        <f t="shared" si="61"/>
        <v>0</v>
      </c>
      <c r="G199" s="20">
        <v>6881</v>
      </c>
      <c r="H199" s="20">
        <f t="shared" si="62"/>
        <v>1.0378486055776894</v>
      </c>
      <c r="I199" s="20">
        <f t="shared" si="63"/>
        <v>0</v>
      </c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" customFormat="1" ht="15.75" customHeight="1" x14ac:dyDescent="0.25">
      <c r="A200" s="18" t="s">
        <v>244</v>
      </c>
      <c r="B200" s="17" t="s">
        <v>135</v>
      </c>
      <c r="C200" s="20">
        <v>0</v>
      </c>
      <c r="D200" s="20">
        <v>0</v>
      </c>
      <c r="E200" s="20">
        <v>0</v>
      </c>
      <c r="F200" s="20">
        <f t="shared" si="61"/>
        <v>0</v>
      </c>
      <c r="G200" s="20">
        <v>4283</v>
      </c>
      <c r="H200" s="20">
        <f t="shared" si="62"/>
        <v>1.0378486055776894</v>
      </c>
      <c r="I200" s="20">
        <f t="shared" si="63"/>
        <v>0</v>
      </c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" customFormat="1" ht="15.75" customHeight="1" x14ac:dyDescent="0.25">
      <c r="A201" s="18" t="s">
        <v>245</v>
      </c>
      <c r="B201" s="17" t="s">
        <v>137</v>
      </c>
      <c r="C201" s="20">
        <v>0</v>
      </c>
      <c r="D201" s="20">
        <v>0</v>
      </c>
      <c r="E201" s="20">
        <v>0</v>
      </c>
      <c r="F201" s="20">
        <v>0</v>
      </c>
      <c r="G201" s="20" t="s">
        <v>17</v>
      </c>
      <c r="H201" s="20" t="s">
        <v>17</v>
      </c>
      <c r="I201" s="20">
        <v>0</v>
      </c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" customFormat="1" ht="15.75" customHeight="1" x14ac:dyDescent="0.25">
      <c r="A202" s="18" t="s">
        <v>246</v>
      </c>
      <c r="B202" s="17" t="s">
        <v>131</v>
      </c>
      <c r="C202" s="20">
        <v>0</v>
      </c>
      <c r="D202" s="20">
        <v>0</v>
      </c>
      <c r="E202" s="20">
        <v>0</v>
      </c>
      <c r="F202" s="20">
        <f t="shared" si="61"/>
        <v>0</v>
      </c>
      <c r="G202" s="20">
        <v>13540</v>
      </c>
      <c r="H202" s="20">
        <f t="shared" ref="H202:H205" si="64">10.42/10.04</f>
        <v>1.0378486055776894</v>
      </c>
      <c r="I202" s="20">
        <f t="shared" ref="I202:I205" si="65">(F202*G202*H202)/1000</f>
        <v>0</v>
      </c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" customFormat="1" ht="15.75" customHeight="1" x14ac:dyDescent="0.25">
      <c r="A203" s="18" t="s">
        <v>247</v>
      </c>
      <c r="B203" s="17" t="s">
        <v>133</v>
      </c>
      <c r="C203" s="20">
        <v>0</v>
      </c>
      <c r="D203" s="20">
        <v>0</v>
      </c>
      <c r="E203" s="20">
        <v>0</v>
      </c>
      <c r="F203" s="20">
        <f t="shared" si="61"/>
        <v>0</v>
      </c>
      <c r="G203" s="20">
        <v>10585</v>
      </c>
      <c r="H203" s="20">
        <f t="shared" si="64"/>
        <v>1.0378486055776894</v>
      </c>
      <c r="I203" s="20">
        <f t="shared" si="65"/>
        <v>0</v>
      </c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" customFormat="1" ht="15.75" customHeight="1" x14ac:dyDescent="0.25">
      <c r="A204" s="18" t="s">
        <v>248</v>
      </c>
      <c r="B204" s="17" t="s">
        <v>135</v>
      </c>
      <c r="C204" s="20">
        <v>0</v>
      </c>
      <c r="D204" s="20">
        <v>0</v>
      </c>
      <c r="E204" s="20">
        <v>0</v>
      </c>
      <c r="F204" s="20">
        <f t="shared" si="61"/>
        <v>0</v>
      </c>
      <c r="G204" s="20">
        <v>8212</v>
      </c>
      <c r="H204" s="20">
        <f t="shared" si="64"/>
        <v>1.0378486055776894</v>
      </c>
      <c r="I204" s="20">
        <f t="shared" si="65"/>
        <v>0</v>
      </c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" customFormat="1" ht="15.75" customHeight="1" x14ac:dyDescent="0.25">
      <c r="A205" s="18" t="s">
        <v>249</v>
      </c>
      <c r="B205" s="17" t="s">
        <v>142</v>
      </c>
      <c r="C205" s="20">
        <v>0</v>
      </c>
      <c r="D205" s="20">
        <v>0</v>
      </c>
      <c r="E205" s="20">
        <v>0</v>
      </c>
      <c r="F205" s="20">
        <f t="shared" si="61"/>
        <v>0</v>
      </c>
      <c r="G205" s="20">
        <v>8123</v>
      </c>
      <c r="H205" s="20">
        <f t="shared" si="64"/>
        <v>1.0378486055776894</v>
      </c>
      <c r="I205" s="20">
        <f t="shared" si="65"/>
        <v>0</v>
      </c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" customFormat="1" ht="15.75" customHeight="1" x14ac:dyDescent="0.25">
      <c r="A206" s="18" t="s">
        <v>250</v>
      </c>
      <c r="B206" s="17" t="s">
        <v>49</v>
      </c>
      <c r="C206" s="20">
        <v>0</v>
      </c>
      <c r="D206" s="20">
        <v>0</v>
      </c>
      <c r="E206" s="20">
        <v>0</v>
      </c>
      <c r="F206" s="20">
        <v>0</v>
      </c>
      <c r="G206" s="20" t="s">
        <v>17</v>
      </c>
      <c r="H206" s="20" t="s">
        <v>17</v>
      </c>
      <c r="I206" s="20">
        <v>0</v>
      </c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" customFormat="1" ht="110.25" customHeight="1" x14ac:dyDescent="0.25">
      <c r="A207" s="18" t="s">
        <v>251</v>
      </c>
      <c r="B207" s="17" t="s">
        <v>125</v>
      </c>
      <c r="C207" s="20">
        <v>0</v>
      </c>
      <c r="D207" s="20">
        <v>0</v>
      </c>
      <c r="E207" s="20">
        <v>0</v>
      </c>
      <c r="F207" s="20">
        <v>0</v>
      </c>
      <c r="G207" s="20" t="s">
        <v>17</v>
      </c>
      <c r="H207" s="20" t="s">
        <v>17</v>
      </c>
      <c r="I207" s="20">
        <v>0</v>
      </c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" customFormat="1" ht="31.5" customHeight="1" x14ac:dyDescent="0.25">
      <c r="A208" s="18" t="s">
        <v>252</v>
      </c>
      <c r="B208" s="17" t="s">
        <v>127</v>
      </c>
      <c r="C208" s="20">
        <v>0</v>
      </c>
      <c r="D208" s="20">
        <v>0</v>
      </c>
      <c r="E208" s="20">
        <v>0</v>
      </c>
      <c r="F208" s="20">
        <f t="shared" si="61"/>
        <v>0</v>
      </c>
      <c r="G208" s="20"/>
      <c r="H208" s="20">
        <f t="shared" ref="H208:H215" si="66">10.42/10.04</f>
        <v>1.0378486055776894</v>
      </c>
      <c r="I208" s="20">
        <f t="shared" ref="I208:I212" si="67">(F208*G208*H208)/1000</f>
        <v>0</v>
      </c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" customFormat="1" ht="31.5" customHeight="1" x14ac:dyDescent="0.25">
      <c r="A209" s="18" t="s">
        <v>253</v>
      </c>
      <c r="B209" s="17" t="s">
        <v>129</v>
      </c>
      <c r="C209" s="20">
        <v>89</v>
      </c>
      <c r="D209" s="20">
        <v>0</v>
      </c>
      <c r="E209" s="20">
        <v>0</v>
      </c>
      <c r="F209" s="20">
        <f t="shared" si="61"/>
        <v>29.666666666666668</v>
      </c>
      <c r="G209" s="20">
        <v>17357</v>
      </c>
      <c r="H209" s="20">
        <f t="shared" si="66"/>
        <v>1.0378486055776894</v>
      </c>
      <c r="I209" s="20">
        <f t="shared" si="67"/>
        <v>534.41350132802143</v>
      </c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" customFormat="1" ht="31.5" customHeight="1" x14ac:dyDescent="0.25">
      <c r="A210" s="18" t="s">
        <v>254</v>
      </c>
      <c r="B210" s="17" t="s">
        <v>131</v>
      </c>
      <c r="C210" s="20">
        <v>0</v>
      </c>
      <c r="D210" s="20">
        <v>160</v>
      </c>
      <c r="E210" s="20">
        <v>0</v>
      </c>
      <c r="F210" s="20">
        <f t="shared" si="61"/>
        <v>53.333333333333336</v>
      </c>
      <c r="G210" s="20">
        <v>15197</v>
      </c>
      <c r="H210" s="20">
        <f t="shared" si="66"/>
        <v>1.0378486055776894</v>
      </c>
      <c r="I210" s="20">
        <f t="shared" si="67"/>
        <v>841.18321381142118</v>
      </c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" customFormat="1" ht="15.75" customHeight="1" x14ac:dyDescent="0.25">
      <c r="A211" s="18" t="s">
        <v>255</v>
      </c>
      <c r="B211" s="17" t="s">
        <v>133</v>
      </c>
      <c r="C211" s="20">
        <v>0</v>
      </c>
      <c r="D211" s="20">
        <v>200</v>
      </c>
      <c r="E211" s="20">
        <v>0</v>
      </c>
      <c r="F211" s="20">
        <f t="shared" si="61"/>
        <v>66.666666666666671</v>
      </c>
      <c r="G211" s="20">
        <v>8181</v>
      </c>
      <c r="H211" s="20">
        <f t="shared" si="66"/>
        <v>1.0378486055776894</v>
      </c>
      <c r="I211" s="20">
        <f t="shared" si="67"/>
        <v>566.0426294820719</v>
      </c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" customFormat="1" ht="15.75" customHeight="1" x14ac:dyDescent="0.25">
      <c r="A212" s="18" t="s">
        <v>256</v>
      </c>
      <c r="B212" s="17" t="s">
        <v>135</v>
      </c>
      <c r="C212" s="20">
        <v>0</v>
      </c>
      <c r="D212" s="20">
        <v>0</v>
      </c>
      <c r="E212" s="20">
        <v>0</v>
      </c>
      <c r="F212" s="20">
        <f t="shared" si="61"/>
        <v>0</v>
      </c>
      <c r="G212" s="20">
        <v>7410</v>
      </c>
      <c r="H212" s="20">
        <f t="shared" si="66"/>
        <v>1.0378486055776894</v>
      </c>
      <c r="I212" s="20">
        <f t="shared" si="67"/>
        <v>0</v>
      </c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" customFormat="1" ht="15.75" customHeight="1" x14ac:dyDescent="0.25">
      <c r="A213" s="18" t="s">
        <v>257</v>
      </c>
      <c r="B213" s="17" t="s">
        <v>137</v>
      </c>
      <c r="C213" s="20">
        <v>0</v>
      </c>
      <c r="D213" s="20">
        <v>0</v>
      </c>
      <c r="E213" s="20">
        <v>0</v>
      </c>
      <c r="F213" s="20">
        <v>0</v>
      </c>
      <c r="G213" s="20" t="s">
        <v>17</v>
      </c>
      <c r="H213" s="20" t="s">
        <v>17</v>
      </c>
      <c r="I213" s="20">
        <v>0</v>
      </c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" customFormat="1" ht="15.75" customHeight="1" x14ac:dyDescent="0.25">
      <c r="A214" s="18" t="s">
        <v>258</v>
      </c>
      <c r="B214" s="17" t="s">
        <v>131</v>
      </c>
      <c r="C214" s="20">
        <v>0</v>
      </c>
      <c r="D214" s="20">
        <v>0</v>
      </c>
      <c r="E214" s="20">
        <v>0</v>
      </c>
      <c r="F214" s="20">
        <f t="shared" ref="F214:F215" si="68">(C214+D214+E214)/3</f>
        <v>0</v>
      </c>
      <c r="G214" s="20">
        <v>0</v>
      </c>
      <c r="H214" s="20">
        <f t="shared" si="66"/>
        <v>1.0378486055776894</v>
      </c>
      <c r="I214" s="20">
        <f t="shared" ref="I214:I215" si="69">(F214*G214*H214)/1000</f>
        <v>0</v>
      </c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" customFormat="1" ht="15.75" customHeight="1" x14ac:dyDescent="0.25">
      <c r="A215" s="18" t="s">
        <v>259</v>
      </c>
      <c r="B215" s="17" t="s">
        <v>133</v>
      </c>
      <c r="C215" s="20">
        <v>0</v>
      </c>
      <c r="D215" s="20">
        <v>0</v>
      </c>
      <c r="E215" s="20">
        <v>0</v>
      </c>
      <c r="F215" s="20">
        <f t="shared" si="68"/>
        <v>0</v>
      </c>
      <c r="G215" s="20">
        <v>5131</v>
      </c>
      <c r="H215" s="20">
        <f t="shared" si="66"/>
        <v>1.0378486055776894</v>
      </c>
      <c r="I215" s="20">
        <f t="shared" si="69"/>
        <v>0</v>
      </c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" customFormat="1" ht="15.75" customHeight="1" x14ac:dyDescent="0.25">
      <c r="A216" s="18" t="s">
        <v>260</v>
      </c>
      <c r="B216" s="17" t="s">
        <v>154</v>
      </c>
      <c r="C216" s="20">
        <v>0</v>
      </c>
      <c r="D216" s="20">
        <v>0</v>
      </c>
      <c r="E216" s="20">
        <f>SUM(E217:E222)</f>
        <v>0</v>
      </c>
      <c r="F216" s="20">
        <f>SUM(F217:F222)</f>
        <v>0</v>
      </c>
      <c r="G216" s="20" t="s">
        <v>17</v>
      </c>
      <c r="H216" s="20" t="s">
        <v>17</v>
      </c>
      <c r="I216" s="20">
        <f>SUM(I217:I222)</f>
        <v>0</v>
      </c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" customFormat="1" ht="15.75" customHeight="1" x14ac:dyDescent="0.25">
      <c r="A217" s="18" t="s">
        <v>261</v>
      </c>
      <c r="B217" s="17" t="s">
        <v>23</v>
      </c>
      <c r="C217" s="20">
        <v>0</v>
      </c>
      <c r="D217" s="20">
        <v>0</v>
      </c>
      <c r="E217" s="20">
        <v>0</v>
      </c>
      <c r="F217" s="20">
        <v>0</v>
      </c>
      <c r="G217" s="20" t="s">
        <v>17</v>
      </c>
      <c r="H217" s="20" t="s">
        <v>17</v>
      </c>
      <c r="I217" s="20">
        <v>0</v>
      </c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" customFormat="1" ht="15.75" customHeight="1" x14ac:dyDescent="0.25">
      <c r="A218" s="18" t="s">
        <v>262</v>
      </c>
      <c r="B218" s="17" t="s">
        <v>157</v>
      </c>
      <c r="C218" s="20">
        <v>0</v>
      </c>
      <c r="D218" s="20">
        <v>0</v>
      </c>
      <c r="E218" s="20">
        <v>0</v>
      </c>
      <c r="F218" s="20">
        <f t="shared" si="32"/>
        <v>0</v>
      </c>
      <c r="G218" s="20">
        <v>22117</v>
      </c>
      <c r="H218" s="20">
        <f t="shared" ref="H218:H219" si="70">10.42/10.04</f>
        <v>1.0378486055776894</v>
      </c>
      <c r="I218" s="20">
        <f t="shared" ref="I218:I219" si="71">(F218*G218*H218)/1000</f>
        <v>0</v>
      </c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" customFormat="1" ht="15.75" customHeight="1" x14ac:dyDescent="0.25">
      <c r="A219" s="18" t="s">
        <v>263</v>
      </c>
      <c r="B219" s="17" t="s">
        <v>159</v>
      </c>
      <c r="C219" s="20">
        <v>0</v>
      </c>
      <c r="D219" s="20">
        <v>0</v>
      </c>
      <c r="E219" s="20">
        <v>0</v>
      </c>
      <c r="F219" s="20">
        <f t="shared" si="32"/>
        <v>0</v>
      </c>
      <c r="G219" s="20">
        <v>23382</v>
      </c>
      <c r="H219" s="20">
        <f t="shared" si="70"/>
        <v>1.0378486055776894</v>
      </c>
      <c r="I219" s="20">
        <f t="shared" si="71"/>
        <v>0</v>
      </c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" customFormat="1" ht="15.75" customHeight="1" x14ac:dyDescent="0.25">
      <c r="A220" s="18" t="s">
        <v>264</v>
      </c>
      <c r="B220" s="17" t="s">
        <v>49</v>
      </c>
      <c r="C220" s="20">
        <v>0</v>
      </c>
      <c r="D220" s="20">
        <v>0</v>
      </c>
      <c r="E220" s="20">
        <v>0</v>
      </c>
      <c r="F220" s="20">
        <v>0</v>
      </c>
      <c r="G220" s="20" t="s">
        <v>17</v>
      </c>
      <c r="H220" s="20" t="s">
        <v>17</v>
      </c>
      <c r="I220" s="20">
        <v>0</v>
      </c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" customFormat="1" ht="15.75" customHeight="1" x14ac:dyDescent="0.25">
      <c r="A221" s="18" t="s">
        <v>265</v>
      </c>
      <c r="B221" s="17" t="s">
        <v>157</v>
      </c>
      <c r="C221" s="20">
        <v>0</v>
      </c>
      <c r="D221" s="20">
        <v>0</v>
      </c>
      <c r="E221" s="20">
        <v>0</v>
      </c>
      <c r="F221" s="20">
        <f t="shared" si="32"/>
        <v>0</v>
      </c>
      <c r="G221" s="20"/>
      <c r="H221" s="20">
        <f t="shared" ref="H221:H222" si="72">10.42/10.04</f>
        <v>1.0378486055776894</v>
      </c>
      <c r="I221" s="20">
        <f t="shared" ref="I221:I222" si="73">(F221*G221*H221)/1000</f>
        <v>0</v>
      </c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" customFormat="1" ht="15.75" customHeight="1" x14ac:dyDescent="0.25">
      <c r="A222" s="18" t="s">
        <v>266</v>
      </c>
      <c r="B222" s="17" t="s">
        <v>159</v>
      </c>
      <c r="C222" s="20">
        <v>0</v>
      </c>
      <c r="D222" s="20">
        <v>0</v>
      </c>
      <c r="E222" s="20">
        <v>0</v>
      </c>
      <c r="F222" s="20">
        <f t="shared" si="32"/>
        <v>0</v>
      </c>
      <c r="G222" s="20"/>
      <c r="H222" s="20">
        <f t="shared" si="72"/>
        <v>1.0378486055776894</v>
      </c>
      <c r="I222" s="20">
        <f t="shared" si="73"/>
        <v>0</v>
      </c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" customFormat="1" ht="15.75" customHeight="1" x14ac:dyDescent="0.25">
      <c r="A223" s="18" t="s">
        <v>267</v>
      </c>
      <c r="B223" s="17" t="s">
        <v>268</v>
      </c>
      <c r="C223" s="20" t="s">
        <v>17</v>
      </c>
      <c r="D223" s="20" t="s">
        <v>17</v>
      </c>
      <c r="E223" s="20" t="s">
        <v>17</v>
      </c>
      <c r="F223" s="20" t="s">
        <v>17</v>
      </c>
      <c r="G223" s="20" t="s">
        <v>17</v>
      </c>
      <c r="H223" s="20" t="s">
        <v>17</v>
      </c>
      <c r="I223" s="20" t="s">
        <v>17</v>
      </c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" customFormat="1" ht="15.75" customHeight="1" x14ac:dyDescent="0.25">
      <c r="A224" s="18" t="s">
        <v>269</v>
      </c>
      <c r="B224" s="17" t="s">
        <v>270</v>
      </c>
      <c r="C224" s="20">
        <f>C225+C242+C274</f>
        <v>1664.0430000000001</v>
      </c>
      <c r="D224" s="20">
        <f>D225+D242+D274</f>
        <v>1673.4870000000001</v>
      </c>
      <c r="E224" s="20">
        <f>E225+E242+E274</f>
        <v>2501.518</v>
      </c>
      <c r="F224" s="20">
        <f>F225+F242+F274</f>
        <v>1946.3493333333333</v>
      </c>
      <c r="G224" s="20" t="s">
        <v>17</v>
      </c>
      <c r="H224" s="20" t="s">
        <v>17</v>
      </c>
      <c r="I224" s="20">
        <f>I225+I242+I274</f>
        <v>70551.517401005709</v>
      </c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" customFormat="1" ht="63" customHeight="1" x14ac:dyDescent="0.25">
      <c r="A225" s="18" t="s">
        <v>271</v>
      </c>
      <c r="B225" s="17" t="s">
        <v>21</v>
      </c>
      <c r="C225" s="20">
        <f>C226+C234</f>
        <v>29.405999999999999</v>
      </c>
      <c r="D225" s="20">
        <f>D226+D234</f>
        <v>34.321999999999996</v>
      </c>
      <c r="E225" s="20">
        <f>E226+E234</f>
        <v>52.527000000000001</v>
      </c>
      <c r="F225" s="20">
        <f>F226+F234</f>
        <v>38.751666666666665</v>
      </c>
      <c r="G225" s="20" t="s">
        <v>17</v>
      </c>
      <c r="H225" s="20" t="s">
        <v>17</v>
      </c>
      <c r="I225" s="20">
        <f>I226+I234</f>
        <v>53255.304835788324</v>
      </c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" customFormat="1" ht="31.5" customHeight="1" x14ac:dyDescent="0.25">
      <c r="A226" s="18" t="s">
        <v>272</v>
      </c>
      <c r="B226" s="17" t="s">
        <v>273</v>
      </c>
      <c r="C226" s="20">
        <f>C228+C231</f>
        <v>21.503999999999998</v>
      </c>
      <c r="D226" s="20">
        <f t="shared" ref="D226:E226" si="74">D228+D231</f>
        <v>25.432999999999996</v>
      </c>
      <c r="E226" s="20">
        <f t="shared" si="74"/>
        <v>27.838000000000001</v>
      </c>
      <c r="F226" s="20">
        <f t="shared" ref="F226:F241" si="75">IFERROR(AVERAGE(C226:E226),0)</f>
        <v>24.925000000000001</v>
      </c>
      <c r="G226" s="20" t="s">
        <v>17</v>
      </c>
      <c r="H226" s="20" t="s">
        <v>17</v>
      </c>
      <c r="I226" s="20">
        <f>SUM(I227:I233)</f>
        <v>21856.223360760516</v>
      </c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" customFormat="1" ht="18" customHeight="1" x14ac:dyDescent="0.25">
      <c r="A227" s="18" t="s">
        <v>274</v>
      </c>
      <c r="B227" s="17" t="s">
        <v>275</v>
      </c>
      <c r="C227" s="20">
        <f>C226</f>
        <v>21.503999999999998</v>
      </c>
      <c r="D227" s="20">
        <f t="shared" ref="D227:E227" si="76">D226</f>
        <v>25.432999999999996</v>
      </c>
      <c r="E227" s="20">
        <f t="shared" si="76"/>
        <v>27.838000000000001</v>
      </c>
      <c r="F227" s="20">
        <f t="shared" si="75"/>
        <v>24.925000000000001</v>
      </c>
      <c r="G227" s="20" t="s">
        <v>17</v>
      </c>
      <c r="H227" s="20" t="s">
        <v>17</v>
      </c>
      <c r="I227" s="20">
        <v>0</v>
      </c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" customFormat="1" ht="15.75" customHeight="1" x14ac:dyDescent="0.25">
      <c r="A228" s="18" t="s">
        <v>276</v>
      </c>
      <c r="B228" s="17" t="s">
        <v>277</v>
      </c>
      <c r="C228" s="20">
        <f>C229+C230</f>
        <v>20.725999999999999</v>
      </c>
      <c r="D228" s="20">
        <f t="shared" ref="D228:E228" si="77">D229+D230</f>
        <v>22.907999999999998</v>
      </c>
      <c r="E228" s="20">
        <f t="shared" si="77"/>
        <v>16.837</v>
      </c>
      <c r="F228" s="20">
        <f t="shared" si="75"/>
        <v>20.157</v>
      </c>
      <c r="G228" s="20" t="s">
        <v>17</v>
      </c>
      <c r="H228" s="20" t="s">
        <v>17</v>
      </c>
      <c r="I228" s="20">
        <v>0</v>
      </c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" customFormat="1" ht="15.75" customHeight="1" x14ac:dyDescent="0.25">
      <c r="A229" s="18" t="s">
        <v>278</v>
      </c>
      <c r="B229" s="17" t="s">
        <v>279</v>
      </c>
      <c r="C229" s="20">
        <v>3.6909999999999998</v>
      </c>
      <c r="D229" s="20">
        <v>3.0169999999999999</v>
      </c>
      <c r="E229" s="20">
        <v>3.1459999999999999</v>
      </c>
      <c r="F229" s="20">
        <f t="shared" si="75"/>
        <v>3.2846666666666664</v>
      </c>
      <c r="G229" s="20">
        <v>943243.66</v>
      </c>
      <c r="H229" s="20">
        <f>5.06/4.89</f>
        <v>1.0347648261758691</v>
      </c>
      <c r="I229" s="20">
        <f>F229*G229*H229/1000</f>
        <v>3205.9508186597409</v>
      </c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" customFormat="1" ht="15.75" customHeight="1" x14ac:dyDescent="0.25">
      <c r="A230" s="18" t="s">
        <v>280</v>
      </c>
      <c r="B230" s="17" t="s">
        <v>281</v>
      </c>
      <c r="C230" s="20">
        <v>17.035</v>
      </c>
      <c r="D230" s="20">
        <v>19.890999999999998</v>
      </c>
      <c r="E230" s="20">
        <v>13.691000000000001</v>
      </c>
      <c r="F230" s="20">
        <f t="shared" si="75"/>
        <v>16.872333333333334</v>
      </c>
      <c r="G230" s="20">
        <v>846408.36</v>
      </c>
      <c r="H230" s="20">
        <f>5.06/4.89</f>
        <v>1.0347648261758691</v>
      </c>
      <c r="I230" s="20">
        <f>F230*G230*H230/1000</f>
        <v>14777.356435452433</v>
      </c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ht="15.75" customHeight="1" x14ac:dyDescent="0.25">
      <c r="A231" s="18" t="s">
        <v>282</v>
      </c>
      <c r="B231" s="17" t="s">
        <v>283</v>
      </c>
      <c r="C231" s="20">
        <f>C232+C233</f>
        <v>0.77800000000000002</v>
      </c>
      <c r="D231" s="20">
        <f t="shared" ref="D231:E231" si="78">D232+D233</f>
        <v>2.5249999999999999</v>
      </c>
      <c r="E231" s="20">
        <f t="shared" si="78"/>
        <v>11.000999999999999</v>
      </c>
      <c r="F231" s="20">
        <f t="shared" si="75"/>
        <v>4.7679999999999998</v>
      </c>
      <c r="G231" s="20" t="s">
        <v>17</v>
      </c>
      <c r="H231" s="20" t="s">
        <v>17</v>
      </c>
      <c r="I231" s="20">
        <v>0</v>
      </c>
    </row>
    <row r="232" spans="1:35" s="3" customFormat="1" ht="15.75" customHeight="1" x14ac:dyDescent="0.25">
      <c r="A232" s="18" t="s">
        <v>284</v>
      </c>
      <c r="B232" s="17" t="s">
        <v>279</v>
      </c>
      <c r="C232" s="20">
        <v>0</v>
      </c>
      <c r="D232" s="20">
        <v>0</v>
      </c>
      <c r="E232" s="20">
        <v>0</v>
      </c>
      <c r="F232" s="20">
        <f t="shared" si="75"/>
        <v>0</v>
      </c>
      <c r="G232" s="20">
        <v>1067753.74</v>
      </c>
      <c r="H232" s="20">
        <f>5.06/4.89</f>
        <v>1.0347648261758691</v>
      </c>
      <c r="I232" s="20">
        <f>F232*G232*H232/1000</f>
        <v>0</v>
      </c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" customFormat="1" ht="31.5" customHeight="1" x14ac:dyDescent="0.25">
      <c r="A233" s="18" t="s">
        <v>285</v>
      </c>
      <c r="B233" s="17" t="s">
        <v>281</v>
      </c>
      <c r="C233" s="20">
        <v>0.77800000000000002</v>
      </c>
      <c r="D233" s="20">
        <v>2.5249999999999999</v>
      </c>
      <c r="E233" s="20">
        <v>11.000999999999999</v>
      </c>
      <c r="F233" s="20">
        <f t="shared" si="75"/>
        <v>4.7679999999999998</v>
      </c>
      <c r="G233" s="20">
        <v>784982.88</v>
      </c>
      <c r="H233" s="20">
        <f>5.06/4.89</f>
        <v>1.0347648261758691</v>
      </c>
      <c r="I233" s="20">
        <f>F233*G233*H233/1000</f>
        <v>3872.916106648343</v>
      </c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" customFormat="1" ht="31.5" customHeight="1" x14ac:dyDescent="0.25">
      <c r="A234" s="18" t="s">
        <v>286</v>
      </c>
      <c r="B234" s="17" t="s">
        <v>287</v>
      </c>
      <c r="C234" s="20">
        <f>C236+C239</f>
        <v>7.9020000000000001</v>
      </c>
      <c r="D234" s="20">
        <f t="shared" ref="D234:E234" si="79">D236+D239</f>
        <v>8.8889999999999993</v>
      </c>
      <c r="E234" s="20">
        <f t="shared" si="79"/>
        <v>24.689</v>
      </c>
      <c r="F234" s="20">
        <f t="shared" si="75"/>
        <v>13.826666666666668</v>
      </c>
      <c r="G234" s="20" t="s">
        <v>17</v>
      </c>
      <c r="H234" s="20" t="s">
        <v>17</v>
      </c>
      <c r="I234" s="20">
        <f>SUM(I235:I241)</f>
        <v>31399.081475027811</v>
      </c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" customFormat="1" ht="36" customHeight="1" x14ac:dyDescent="0.25">
      <c r="A235" s="18" t="s">
        <v>288</v>
      </c>
      <c r="B235" s="17" t="s">
        <v>275</v>
      </c>
      <c r="C235" s="20">
        <f>C234</f>
        <v>7.9020000000000001</v>
      </c>
      <c r="D235" s="20">
        <f t="shared" ref="D235:E235" si="80">D234</f>
        <v>8.8889999999999993</v>
      </c>
      <c r="E235" s="20">
        <f t="shared" si="80"/>
        <v>24.689</v>
      </c>
      <c r="F235" s="20">
        <f t="shared" si="75"/>
        <v>13.826666666666668</v>
      </c>
      <c r="G235" s="20" t="s">
        <v>17</v>
      </c>
      <c r="H235" s="20" t="s">
        <v>17</v>
      </c>
      <c r="I235" s="20">
        <v>0</v>
      </c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" customFormat="1" ht="15.75" customHeight="1" x14ac:dyDescent="0.25">
      <c r="A236" s="18" t="s">
        <v>289</v>
      </c>
      <c r="B236" s="17" t="s">
        <v>290</v>
      </c>
      <c r="C236" s="20">
        <f>C237+C238</f>
        <v>7.9020000000000001</v>
      </c>
      <c r="D236" s="20">
        <f t="shared" ref="D236:E236" si="81">D237+D238</f>
        <v>4.7080000000000002</v>
      </c>
      <c r="E236" s="20">
        <f t="shared" si="81"/>
        <v>24.637</v>
      </c>
      <c r="F236" s="20">
        <f t="shared" si="75"/>
        <v>12.415666666666667</v>
      </c>
      <c r="G236" s="20" t="s">
        <v>17</v>
      </c>
      <c r="H236" s="20" t="s">
        <v>17</v>
      </c>
      <c r="I236" s="20">
        <v>0</v>
      </c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" customFormat="1" ht="15.75" customHeight="1" x14ac:dyDescent="0.25">
      <c r="A237" s="18" t="s">
        <v>291</v>
      </c>
      <c r="B237" s="17" t="s">
        <v>279</v>
      </c>
      <c r="C237" s="20">
        <v>0.41299999999999998</v>
      </c>
      <c r="D237" s="20">
        <v>0.72399999999999998</v>
      </c>
      <c r="E237" s="20">
        <v>1.4470000000000001</v>
      </c>
      <c r="F237" s="20">
        <f t="shared" si="75"/>
        <v>0.8613333333333334</v>
      </c>
      <c r="G237" s="20">
        <v>2167807.37</v>
      </c>
      <c r="H237" s="20">
        <f>5.06/4.89</f>
        <v>1.0347648261758691</v>
      </c>
      <c r="I237" s="20">
        <f>F237*G237*H237/1000</f>
        <v>1932.1177965265715</v>
      </c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" customFormat="1" ht="15.75" customHeight="1" x14ac:dyDescent="0.25">
      <c r="A238" s="18" t="s">
        <v>292</v>
      </c>
      <c r="B238" s="17" t="s">
        <v>281</v>
      </c>
      <c r="C238" s="20">
        <v>7.4889999999999999</v>
      </c>
      <c r="D238" s="20">
        <v>3.984</v>
      </c>
      <c r="E238" s="20">
        <v>23.19</v>
      </c>
      <c r="F238" s="20">
        <f t="shared" si="75"/>
        <v>11.554333333333332</v>
      </c>
      <c r="G238" s="20">
        <v>2371573.4700000002</v>
      </c>
      <c r="H238" s="20">
        <f>5.06/4.89</f>
        <v>1.0347648261758691</v>
      </c>
      <c r="I238" s="20">
        <f>F238*G238*H238/1000</f>
        <v>28354.574439296972</v>
      </c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" customFormat="1" ht="15.75" customHeight="1" x14ac:dyDescent="0.25">
      <c r="A239" s="18" t="s">
        <v>293</v>
      </c>
      <c r="B239" s="17" t="s">
        <v>294</v>
      </c>
      <c r="C239" s="20">
        <f>C240+C241</f>
        <v>0</v>
      </c>
      <c r="D239" s="20">
        <f t="shared" ref="D239:E239" si="82">D240+D241</f>
        <v>4.181</v>
      </c>
      <c r="E239" s="20">
        <f t="shared" si="82"/>
        <v>5.1999999999999998E-2</v>
      </c>
      <c r="F239" s="20">
        <f t="shared" si="75"/>
        <v>1.4109999999999998</v>
      </c>
      <c r="G239" s="20" t="s">
        <v>17</v>
      </c>
      <c r="H239" s="20" t="s">
        <v>17</v>
      </c>
      <c r="I239" s="20">
        <v>0</v>
      </c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" customFormat="1" ht="15.75" customHeight="1" x14ac:dyDescent="0.25">
      <c r="A240" s="18" t="s">
        <v>295</v>
      </c>
      <c r="B240" s="17" t="s">
        <v>279</v>
      </c>
      <c r="C240" s="20">
        <v>0</v>
      </c>
      <c r="D240" s="20">
        <v>0.08</v>
      </c>
      <c r="E240" s="20">
        <v>0</v>
      </c>
      <c r="F240" s="20">
        <f t="shared" si="75"/>
        <v>2.6666666666666668E-2</v>
      </c>
      <c r="G240" s="20">
        <v>1484189.16</v>
      </c>
      <c r="H240" s="20">
        <f>5.06/4.89</f>
        <v>1.0347648261758691</v>
      </c>
      <c r="I240" s="20">
        <f>F240*G240*H240/1000</f>
        <v>40.954313017586905</v>
      </c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" customFormat="1" ht="31.5" customHeight="1" x14ac:dyDescent="0.25">
      <c r="A241" s="18" t="s">
        <v>296</v>
      </c>
      <c r="B241" s="17" t="s">
        <v>281</v>
      </c>
      <c r="C241" s="20">
        <v>0</v>
      </c>
      <c r="D241" s="20">
        <v>4.101</v>
      </c>
      <c r="E241" s="20">
        <v>5.1999999999999998E-2</v>
      </c>
      <c r="F241" s="20">
        <f t="shared" si="75"/>
        <v>1.3843333333333332</v>
      </c>
      <c r="G241" s="20">
        <v>747968.77</v>
      </c>
      <c r="H241" s="20">
        <f>5.06/4.89</f>
        <v>1.0347648261758691</v>
      </c>
      <c r="I241" s="20">
        <f>F241*G241*H241/1000</f>
        <v>1071.4349261866801</v>
      </c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" customFormat="1" ht="15.75" customHeight="1" x14ac:dyDescent="0.25">
      <c r="A242" s="18" t="s">
        <v>297</v>
      </c>
      <c r="B242" s="17" t="s">
        <v>62</v>
      </c>
      <c r="C242" s="20">
        <f>C243+C257</f>
        <v>5.2770000000000001</v>
      </c>
      <c r="D242" s="20">
        <f>D243+D257</f>
        <v>0.505</v>
      </c>
      <c r="E242" s="20">
        <f>E243+E257</f>
        <v>2.3609999999999998</v>
      </c>
      <c r="F242" s="20">
        <f>F243+F257</f>
        <v>2.7143333333333333</v>
      </c>
      <c r="G242" s="20" t="s">
        <v>17</v>
      </c>
      <c r="H242" s="20" t="s">
        <v>17</v>
      </c>
      <c r="I242" s="20">
        <f>I243+I257</f>
        <v>5118.0161031157968</v>
      </c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" customFormat="1" ht="15.75" customHeight="1" x14ac:dyDescent="0.25">
      <c r="A243" s="18" t="s">
        <v>298</v>
      </c>
      <c r="B243" s="17" t="s">
        <v>299</v>
      </c>
      <c r="C243" s="20">
        <f>C245+C248+C251+C254</f>
        <v>3.7</v>
      </c>
      <c r="D243" s="20">
        <f t="shared" ref="D243:E243" si="83">D245+D248+D251+D254</f>
        <v>0.05</v>
      </c>
      <c r="E243" s="20">
        <f t="shared" si="83"/>
        <v>1.226</v>
      </c>
      <c r="F243" s="20">
        <f>IFERROR(AVERAGE(C243:E243),0)</f>
        <v>1.6586666666666667</v>
      </c>
      <c r="G243" s="20" t="s">
        <v>17</v>
      </c>
      <c r="H243" s="20" t="s">
        <v>17</v>
      </c>
      <c r="I243" s="20">
        <f>SUM(I244:I256)</f>
        <v>3243.6972702806597</v>
      </c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" customFormat="1" ht="15.75" customHeight="1" x14ac:dyDescent="0.25">
      <c r="A244" s="18" t="s">
        <v>300</v>
      </c>
      <c r="B244" s="17" t="s">
        <v>301</v>
      </c>
      <c r="C244" s="20">
        <f>C243</f>
        <v>3.7</v>
      </c>
      <c r="D244" s="20">
        <f t="shared" ref="D244:E244" si="84">D243</f>
        <v>0.05</v>
      </c>
      <c r="E244" s="20">
        <f t="shared" si="84"/>
        <v>1.226</v>
      </c>
      <c r="F244" s="20">
        <f>IFERROR(AVERAGE(C244:E244),0)</f>
        <v>1.6586666666666667</v>
      </c>
      <c r="G244" s="20" t="s">
        <v>17</v>
      </c>
      <c r="H244" s="20" t="s">
        <v>17</v>
      </c>
      <c r="I244" s="20">
        <v>0</v>
      </c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" customFormat="1" ht="31.5" customHeight="1" x14ac:dyDescent="0.25">
      <c r="A245" s="18" t="s">
        <v>302</v>
      </c>
      <c r="B245" s="17" t="s">
        <v>290</v>
      </c>
      <c r="C245" s="20">
        <f>C246+C247</f>
        <v>1.032</v>
      </c>
      <c r="D245" s="20">
        <f t="shared" ref="D245:E245" si="85">D246+D247</f>
        <v>0.05</v>
      </c>
      <c r="E245" s="20">
        <f t="shared" si="85"/>
        <v>0.63200000000000001</v>
      </c>
      <c r="F245" s="20">
        <f>IFERROR(AVERAGE(C245:E245),0)</f>
        <v>0.57133333333333336</v>
      </c>
      <c r="G245" s="20" t="s">
        <v>17</v>
      </c>
      <c r="H245" s="20" t="s">
        <v>17</v>
      </c>
      <c r="I245" s="20">
        <v>0</v>
      </c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" customFormat="1" ht="31.5" customHeight="1" x14ac:dyDescent="0.25">
      <c r="A246" s="18" t="s">
        <v>303</v>
      </c>
      <c r="B246" s="17" t="s">
        <v>279</v>
      </c>
      <c r="C246" s="20">
        <v>0.49399999999999999</v>
      </c>
      <c r="D246" s="20">
        <v>0</v>
      </c>
      <c r="E246" s="20">
        <v>0.63200000000000001</v>
      </c>
      <c r="F246" s="20">
        <f t="shared" ref="F246:F256" si="86">IFERROR(AVERAGE(C246:E246),0)</f>
        <v>0.3753333333333333</v>
      </c>
      <c r="G246" s="20">
        <v>2094359.64</v>
      </c>
      <c r="H246" s="20">
        <f>6.28/6.06</f>
        <v>1.0363036303630364</v>
      </c>
      <c r="I246" s="20">
        <f>F246*G246*H246/1000</f>
        <v>814.62065099775566</v>
      </c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" customFormat="1" ht="31.5" customHeight="1" x14ac:dyDescent="0.25">
      <c r="A247" s="18" t="s">
        <v>304</v>
      </c>
      <c r="B247" s="17" t="s">
        <v>281</v>
      </c>
      <c r="C247" s="20">
        <v>0.53800000000000003</v>
      </c>
      <c r="D247" s="20">
        <v>0.05</v>
      </c>
      <c r="E247" s="20">
        <v>0</v>
      </c>
      <c r="F247" s="20">
        <f t="shared" si="86"/>
        <v>0.19600000000000004</v>
      </c>
      <c r="G247" s="20">
        <v>893226.49</v>
      </c>
      <c r="H247" s="20">
        <f>6.28/6.06</f>
        <v>1.0363036303630364</v>
      </c>
      <c r="I247" s="20">
        <f>F247*G247*H247/1000</f>
        <v>181.42815544739278</v>
      </c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" customFormat="1" ht="15.75" customHeight="1" x14ac:dyDescent="0.25">
      <c r="A248" s="18" t="s">
        <v>305</v>
      </c>
      <c r="B248" s="17" t="s">
        <v>294</v>
      </c>
      <c r="C248" s="20">
        <f>C249+C250</f>
        <v>2.613</v>
      </c>
      <c r="D248" s="20">
        <f t="shared" ref="D248:E248" si="87">D249+D250</f>
        <v>0</v>
      </c>
      <c r="E248" s="20">
        <f t="shared" si="87"/>
        <v>0.19800000000000001</v>
      </c>
      <c r="F248" s="20">
        <f t="shared" si="86"/>
        <v>0.93699999999999994</v>
      </c>
      <c r="G248" s="20" t="s">
        <v>17</v>
      </c>
      <c r="H248" s="20" t="s">
        <v>17</v>
      </c>
      <c r="I248" s="20">
        <v>0</v>
      </c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" customFormat="1" ht="15.75" customHeight="1" x14ac:dyDescent="0.25">
      <c r="A249" s="18" t="s">
        <v>306</v>
      </c>
      <c r="B249" s="17" t="s">
        <v>279</v>
      </c>
      <c r="C249" s="20">
        <v>0</v>
      </c>
      <c r="D249" s="20">
        <v>0</v>
      </c>
      <c r="E249" s="20">
        <v>0.19800000000000001</v>
      </c>
      <c r="F249" s="20">
        <f t="shared" si="86"/>
        <v>6.6000000000000003E-2</v>
      </c>
      <c r="G249" s="20">
        <v>2473151.09</v>
      </c>
      <c r="H249" s="20">
        <f>6.28/6.06</f>
        <v>1.0363036303630364</v>
      </c>
      <c r="I249" s="20">
        <f>F249*G249*H249/1000</f>
        <v>169.15373989821782</v>
      </c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" customFormat="1" ht="15.75" customHeight="1" x14ac:dyDescent="0.25">
      <c r="A250" s="18" t="s">
        <v>307</v>
      </c>
      <c r="B250" s="17" t="s">
        <v>281</v>
      </c>
      <c r="C250" s="20">
        <v>2.613</v>
      </c>
      <c r="D250" s="20">
        <v>0</v>
      </c>
      <c r="E250" s="20">
        <v>0</v>
      </c>
      <c r="F250" s="20">
        <f t="shared" si="86"/>
        <v>0.871</v>
      </c>
      <c r="G250" s="20">
        <v>1529546.44</v>
      </c>
      <c r="H250" s="20">
        <f>6.28/6.06</f>
        <v>1.0363036303630364</v>
      </c>
      <c r="I250" s="20">
        <f>F250*G250*H250/1000</f>
        <v>1380.5999143939275</v>
      </c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" customFormat="1" ht="15.75" customHeight="1" x14ac:dyDescent="0.25">
      <c r="A251" s="18" t="s">
        <v>308</v>
      </c>
      <c r="B251" s="17" t="s">
        <v>309</v>
      </c>
      <c r="C251" s="20">
        <f>C252+C253</f>
        <v>5.5E-2</v>
      </c>
      <c r="D251" s="20">
        <f t="shared" ref="D251:E251" si="88">D252+D253</f>
        <v>0</v>
      </c>
      <c r="E251" s="20">
        <f t="shared" si="88"/>
        <v>0.1</v>
      </c>
      <c r="F251" s="20">
        <f t="shared" si="86"/>
        <v>5.1666666666666666E-2</v>
      </c>
      <c r="G251" s="20" t="s">
        <v>17</v>
      </c>
      <c r="H251" s="20" t="s">
        <v>17</v>
      </c>
      <c r="I251" s="20">
        <v>0</v>
      </c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" customFormat="1" ht="15.75" customHeight="1" x14ac:dyDescent="0.25">
      <c r="A252" s="18" t="s">
        <v>310</v>
      </c>
      <c r="B252" s="17" t="s">
        <v>279</v>
      </c>
      <c r="C252" s="20">
        <v>5.5E-2</v>
      </c>
      <c r="D252" s="20">
        <v>0</v>
      </c>
      <c r="E252" s="20">
        <v>0.1</v>
      </c>
      <c r="F252" s="20">
        <f t="shared" si="86"/>
        <v>5.1666666666666666E-2</v>
      </c>
      <c r="G252" s="20">
        <v>3780142.62</v>
      </c>
      <c r="H252" s="20">
        <f>6.28/6.06</f>
        <v>1.0363036303630364</v>
      </c>
      <c r="I252" s="20">
        <f>F252*G252*H252/1000</f>
        <v>202.39773522046207</v>
      </c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" customFormat="1" ht="15.75" customHeight="1" x14ac:dyDescent="0.25">
      <c r="A253" s="18" t="s">
        <v>311</v>
      </c>
      <c r="B253" s="17" t="s">
        <v>281</v>
      </c>
      <c r="C253" s="20">
        <v>0</v>
      </c>
      <c r="D253" s="20">
        <v>0</v>
      </c>
      <c r="E253" s="20">
        <v>0</v>
      </c>
      <c r="F253" s="20">
        <f t="shared" si="86"/>
        <v>0</v>
      </c>
      <c r="G253" s="20">
        <v>0</v>
      </c>
      <c r="H253" s="20">
        <f>6.28/6.06</f>
        <v>1.0363036303630364</v>
      </c>
      <c r="I253" s="20">
        <f>F253*G253*H253/1000</f>
        <v>0</v>
      </c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" customFormat="1" ht="15.75" customHeight="1" x14ac:dyDescent="0.25">
      <c r="A254" s="18" t="s">
        <v>312</v>
      </c>
      <c r="B254" s="17" t="s">
        <v>313</v>
      </c>
      <c r="C254" s="20">
        <f>C255+C256</f>
        <v>0</v>
      </c>
      <c r="D254" s="20">
        <f t="shared" ref="D254:E254" si="89">D255+D256</f>
        <v>0</v>
      </c>
      <c r="E254" s="20">
        <f t="shared" si="89"/>
        <v>0.29599999999999999</v>
      </c>
      <c r="F254" s="20">
        <f t="shared" si="86"/>
        <v>9.8666666666666666E-2</v>
      </c>
      <c r="G254" s="20" t="s">
        <v>17</v>
      </c>
      <c r="H254" s="20" t="s">
        <v>17</v>
      </c>
      <c r="I254" s="20">
        <v>0</v>
      </c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" customFormat="1" ht="15.75" customHeight="1" x14ac:dyDescent="0.25">
      <c r="A255" s="18" t="s">
        <v>314</v>
      </c>
      <c r="B255" s="17" t="s">
        <v>279</v>
      </c>
      <c r="C255" s="20">
        <v>0</v>
      </c>
      <c r="D255" s="20">
        <v>0</v>
      </c>
      <c r="E255" s="20">
        <v>0.29599999999999999</v>
      </c>
      <c r="F255" s="20">
        <f t="shared" si="86"/>
        <v>9.8666666666666666E-2</v>
      </c>
      <c r="G255" s="20">
        <v>4846002.33</v>
      </c>
      <c r="H255" s="20">
        <f>6.28/6.06</f>
        <v>1.0363036303630364</v>
      </c>
      <c r="I255" s="20">
        <f>F255*G255*H255/1000</f>
        <v>495.49707432290433</v>
      </c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" customFormat="1" ht="15.75" customHeight="1" x14ac:dyDescent="0.25">
      <c r="A256" s="18" t="s">
        <v>315</v>
      </c>
      <c r="B256" s="17" t="s">
        <v>281</v>
      </c>
      <c r="C256" s="20">
        <v>0</v>
      </c>
      <c r="D256" s="20">
        <v>0</v>
      </c>
      <c r="E256" s="20">
        <v>0</v>
      </c>
      <c r="F256" s="20">
        <f t="shared" si="86"/>
        <v>0</v>
      </c>
      <c r="G256" s="20">
        <v>0</v>
      </c>
      <c r="H256" s="20">
        <f>6.28/6.06</f>
        <v>1.0363036303630364</v>
      </c>
      <c r="I256" s="20">
        <f>F256*G256*H256/1000</f>
        <v>0</v>
      </c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" customFormat="1" ht="15.75" customHeight="1" x14ac:dyDescent="0.25">
      <c r="A257" s="18" t="s">
        <v>316</v>
      </c>
      <c r="B257" s="17" t="s">
        <v>317</v>
      </c>
      <c r="C257" s="20">
        <f>C259+C262+C265+C268</f>
        <v>1.577</v>
      </c>
      <c r="D257" s="20">
        <f t="shared" ref="D257:E257" si="90">D259+D262+D265+D268</f>
        <v>0.45500000000000002</v>
      </c>
      <c r="E257" s="20">
        <f t="shared" si="90"/>
        <v>1.135</v>
      </c>
      <c r="F257" s="20">
        <f>IFERROR(AVERAGE(C257:E257),0)</f>
        <v>1.0556666666666665</v>
      </c>
      <c r="G257" s="20" t="s">
        <v>17</v>
      </c>
      <c r="H257" s="20" t="s">
        <v>17</v>
      </c>
      <c r="I257" s="20">
        <f>SUM(I258:I270)</f>
        <v>1874.3188328351375</v>
      </c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" customFormat="1" ht="15.75" customHeight="1" x14ac:dyDescent="0.25">
      <c r="A258" s="18" t="s">
        <v>318</v>
      </c>
      <c r="B258" s="17" t="s">
        <v>301</v>
      </c>
      <c r="C258" s="20">
        <f>C257</f>
        <v>1.577</v>
      </c>
      <c r="D258" s="20">
        <f t="shared" ref="D258:E258" si="91">D257</f>
        <v>0.45500000000000002</v>
      </c>
      <c r="E258" s="20">
        <f t="shared" si="91"/>
        <v>1.135</v>
      </c>
      <c r="F258" s="20">
        <f>IFERROR(AVERAGE(C258:E258),0)</f>
        <v>1.0556666666666665</v>
      </c>
      <c r="G258" s="20" t="s">
        <v>17</v>
      </c>
      <c r="H258" s="20" t="s">
        <v>17</v>
      </c>
      <c r="I258" s="20">
        <v>0</v>
      </c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" customFormat="1" ht="15.75" customHeight="1" x14ac:dyDescent="0.25">
      <c r="A259" s="18" t="s">
        <v>319</v>
      </c>
      <c r="B259" s="17" t="s">
        <v>290</v>
      </c>
      <c r="C259" s="20">
        <f>C260+C261</f>
        <v>0.54200000000000004</v>
      </c>
      <c r="D259" s="20">
        <f t="shared" ref="D259:E259" si="92">D260+D261</f>
        <v>0</v>
      </c>
      <c r="E259" s="20">
        <f t="shared" si="92"/>
        <v>0.15</v>
      </c>
      <c r="F259" s="20">
        <f>IFERROR(AVERAGE(C259:E259),0)</f>
        <v>0.23066666666666669</v>
      </c>
      <c r="G259" s="20" t="s">
        <v>17</v>
      </c>
      <c r="H259" s="20" t="s">
        <v>17</v>
      </c>
      <c r="I259" s="20">
        <v>0</v>
      </c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" customFormat="1" ht="15.75" customHeight="1" x14ac:dyDescent="0.25">
      <c r="A260" s="18" t="s">
        <v>320</v>
      </c>
      <c r="B260" s="17" t="s">
        <v>279</v>
      </c>
      <c r="C260" s="20">
        <v>0</v>
      </c>
      <c r="D260" s="20">
        <v>0</v>
      </c>
      <c r="E260" s="20">
        <v>0</v>
      </c>
      <c r="F260" s="20">
        <f t="shared" ref="F260:F270" si="93">IFERROR(AVERAGE(C260:E260),0)</f>
        <v>0</v>
      </c>
      <c r="G260" s="20">
        <v>0</v>
      </c>
      <c r="H260" s="20">
        <f>6.28/6.06</f>
        <v>1.0363036303630364</v>
      </c>
      <c r="I260" s="20">
        <f>F260*G260*H260/1000</f>
        <v>0</v>
      </c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" customFormat="1" ht="15.75" customHeight="1" x14ac:dyDescent="0.25">
      <c r="A261" s="18" t="s">
        <v>321</v>
      </c>
      <c r="B261" s="17" t="s">
        <v>281</v>
      </c>
      <c r="C261" s="20">
        <v>0.54200000000000004</v>
      </c>
      <c r="D261" s="20">
        <v>0</v>
      </c>
      <c r="E261" s="20">
        <v>0.15</v>
      </c>
      <c r="F261" s="20">
        <f t="shared" si="93"/>
        <v>0.23066666666666669</v>
      </c>
      <c r="G261" s="20">
        <v>1356118.63</v>
      </c>
      <c r="H261" s="20">
        <f>6.28/6.06</f>
        <v>1.0363036303630364</v>
      </c>
      <c r="I261" s="20">
        <f>F261*G261*H261/1000</f>
        <v>324.16755211819589</v>
      </c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" customFormat="1" ht="15.75" customHeight="1" x14ac:dyDescent="0.25">
      <c r="A262" s="18" t="s">
        <v>322</v>
      </c>
      <c r="B262" s="17" t="s">
        <v>294</v>
      </c>
      <c r="C262" s="20">
        <f>C263+C264</f>
        <v>1.0349999999999999</v>
      </c>
      <c r="D262" s="20">
        <f t="shared" ref="D262:E262" si="94">D263+D264</f>
        <v>0.45500000000000002</v>
      </c>
      <c r="E262" s="20">
        <f t="shared" si="94"/>
        <v>0</v>
      </c>
      <c r="F262" s="20">
        <f t="shared" si="93"/>
        <v>0.49666666666666665</v>
      </c>
      <c r="G262" s="20" t="s">
        <v>17</v>
      </c>
      <c r="H262" s="20" t="s">
        <v>17</v>
      </c>
      <c r="I262" s="20">
        <v>0</v>
      </c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" customFormat="1" ht="15.75" customHeight="1" x14ac:dyDescent="0.25">
      <c r="A263" s="18" t="s">
        <v>323</v>
      </c>
      <c r="B263" s="17" t="s">
        <v>279</v>
      </c>
      <c r="C263" s="20">
        <v>0</v>
      </c>
      <c r="D263" s="20">
        <v>0</v>
      </c>
      <c r="E263" s="20">
        <v>0</v>
      </c>
      <c r="F263" s="20">
        <f t="shared" si="93"/>
        <v>0</v>
      </c>
      <c r="G263" s="20">
        <v>1916611.12</v>
      </c>
      <c r="H263" s="20">
        <f>6.28/6.06</f>
        <v>1.0363036303630364</v>
      </c>
      <c r="I263" s="20">
        <f>F263*G263*H263/1000</f>
        <v>0</v>
      </c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" customFormat="1" ht="15.75" customHeight="1" x14ac:dyDescent="0.25">
      <c r="A264" s="18" t="s">
        <v>324</v>
      </c>
      <c r="B264" s="17" t="s">
        <v>281</v>
      </c>
      <c r="C264" s="20">
        <v>1.0349999999999999</v>
      </c>
      <c r="D264" s="20">
        <v>0.45500000000000002</v>
      </c>
      <c r="E264" s="20">
        <v>0</v>
      </c>
      <c r="F264" s="20">
        <f t="shared" si="93"/>
        <v>0.49666666666666665</v>
      </c>
      <c r="G264" s="20">
        <v>1102600.68</v>
      </c>
      <c r="H264" s="20">
        <f>6.28/6.06</f>
        <v>1.0363036303630364</v>
      </c>
      <c r="I264" s="20">
        <f>F264*G264*H264/1000</f>
        <v>567.50578013729375</v>
      </c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" customFormat="1" ht="47.25" customHeight="1" x14ac:dyDescent="0.25">
      <c r="A265" s="18" t="s">
        <v>325</v>
      </c>
      <c r="B265" s="17" t="s">
        <v>309</v>
      </c>
      <c r="C265" s="20">
        <f>C266+C267</f>
        <v>0</v>
      </c>
      <c r="D265" s="20">
        <f t="shared" ref="D265:E265" si="95">D266+D267</f>
        <v>0</v>
      </c>
      <c r="E265" s="20">
        <f t="shared" si="95"/>
        <v>0.98499999999999999</v>
      </c>
      <c r="F265" s="20">
        <f t="shared" si="93"/>
        <v>0.32833333333333331</v>
      </c>
      <c r="G265" s="20" t="s">
        <v>17</v>
      </c>
      <c r="H265" s="20" t="s">
        <v>17</v>
      </c>
      <c r="I265" s="20">
        <v>0</v>
      </c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" customFormat="1" ht="15.75" customHeight="1" x14ac:dyDescent="0.25">
      <c r="A266" s="18" t="s">
        <v>326</v>
      </c>
      <c r="B266" s="17" t="s">
        <v>279</v>
      </c>
      <c r="C266" s="20">
        <v>0</v>
      </c>
      <c r="D266" s="20">
        <v>0</v>
      </c>
      <c r="E266" s="20">
        <v>0.98499999999999999</v>
      </c>
      <c r="F266" s="20">
        <f t="shared" si="93"/>
        <v>0.32833333333333331</v>
      </c>
      <c r="G266" s="20">
        <v>2887984.61</v>
      </c>
      <c r="H266" s="20">
        <f>6.28/6.06</f>
        <v>1.0363036303630364</v>
      </c>
      <c r="I266" s="20">
        <f>F266*G266*H266/1000</f>
        <v>982.645500579648</v>
      </c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" customFormat="1" ht="15.75" customHeight="1" x14ac:dyDescent="0.25">
      <c r="A267" s="18" t="s">
        <v>327</v>
      </c>
      <c r="B267" s="17" t="s">
        <v>281</v>
      </c>
      <c r="C267" s="20">
        <v>0</v>
      </c>
      <c r="D267" s="20">
        <v>0</v>
      </c>
      <c r="E267" s="20">
        <v>0</v>
      </c>
      <c r="F267" s="20">
        <f t="shared" si="93"/>
        <v>0</v>
      </c>
      <c r="G267" s="20">
        <v>0</v>
      </c>
      <c r="H267" s="20">
        <f>6.28/6.06</f>
        <v>1.0363036303630364</v>
      </c>
      <c r="I267" s="20">
        <f>F267*G267*H267/1000</f>
        <v>0</v>
      </c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" customFormat="1" ht="15.75" customHeight="1" x14ac:dyDescent="0.25">
      <c r="A268" s="18" t="s">
        <v>328</v>
      </c>
      <c r="B268" s="17" t="s">
        <v>313</v>
      </c>
      <c r="C268" s="20">
        <f>C269+C270</f>
        <v>0</v>
      </c>
      <c r="D268" s="20">
        <f t="shared" ref="D268:E268" si="96">D269+D270</f>
        <v>0</v>
      </c>
      <c r="E268" s="20">
        <f t="shared" si="96"/>
        <v>0</v>
      </c>
      <c r="F268" s="20">
        <f t="shared" si="93"/>
        <v>0</v>
      </c>
      <c r="G268" s="20" t="s">
        <v>17</v>
      </c>
      <c r="H268" s="20" t="s">
        <v>17</v>
      </c>
      <c r="I268" s="20">
        <v>0</v>
      </c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" customFormat="1" ht="15.75" customHeight="1" x14ac:dyDescent="0.25">
      <c r="A269" s="18" t="s">
        <v>329</v>
      </c>
      <c r="B269" s="17" t="s">
        <v>279</v>
      </c>
      <c r="C269" s="20">
        <v>0</v>
      </c>
      <c r="D269" s="20">
        <v>0</v>
      </c>
      <c r="E269" s="20">
        <v>0</v>
      </c>
      <c r="F269" s="20">
        <f t="shared" si="93"/>
        <v>0</v>
      </c>
      <c r="G269" s="20">
        <v>3767295.73</v>
      </c>
      <c r="H269" s="20">
        <f>6.28/6.06</f>
        <v>1.0363036303630364</v>
      </c>
      <c r="I269" s="20">
        <f>F269*G269*H269/1000</f>
        <v>0</v>
      </c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" customFormat="1" ht="15.75" customHeight="1" x14ac:dyDescent="0.25">
      <c r="A270" s="18" t="s">
        <v>330</v>
      </c>
      <c r="B270" s="17" t="s">
        <v>281</v>
      </c>
      <c r="C270" s="20">
        <v>0</v>
      </c>
      <c r="D270" s="20">
        <v>0</v>
      </c>
      <c r="E270" s="20">
        <v>0</v>
      </c>
      <c r="F270" s="20">
        <f t="shared" si="93"/>
        <v>0</v>
      </c>
      <c r="G270" s="20">
        <v>6405003.7300000004</v>
      </c>
      <c r="H270" s="20">
        <f>6.28/6.06</f>
        <v>1.0363036303630364</v>
      </c>
      <c r="I270" s="20">
        <f>F270*G270*H270/1000</f>
        <v>0</v>
      </c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" customFormat="1" ht="15.75" customHeight="1" x14ac:dyDescent="0.25">
      <c r="A271" s="18" t="s">
        <v>331</v>
      </c>
      <c r="B271" s="17" t="s">
        <v>98</v>
      </c>
      <c r="C271" s="20">
        <v>0</v>
      </c>
      <c r="D271" s="20">
        <v>0</v>
      </c>
      <c r="E271" s="20">
        <v>0</v>
      </c>
      <c r="F271" s="20">
        <v>0</v>
      </c>
      <c r="G271" s="20" t="s">
        <v>17</v>
      </c>
      <c r="H271" s="20" t="s">
        <v>17</v>
      </c>
      <c r="I271" s="20">
        <v>0</v>
      </c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" customFormat="1" ht="15.75" customHeight="1" x14ac:dyDescent="0.25">
      <c r="A272" s="18" t="s">
        <v>332</v>
      </c>
      <c r="B272" s="17" t="s">
        <v>333</v>
      </c>
      <c r="C272" s="20">
        <v>0</v>
      </c>
      <c r="D272" s="20">
        <v>0</v>
      </c>
      <c r="E272" s="20">
        <v>0</v>
      </c>
      <c r="F272" s="20">
        <v>0</v>
      </c>
      <c r="G272" s="20">
        <v>0</v>
      </c>
      <c r="H272" s="20" t="s">
        <v>17</v>
      </c>
      <c r="I272" s="20">
        <v>0</v>
      </c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" customFormat="1" ht="15.75" customHeight="1" x14ac:dyDescent="0.25">
      <c r="A273" s="18" t="s">
        <v>334</v>
      </c>
      <c r="B273" s="17" t="s">
        <v>335</v>
      </c>
      <c r="C273" s="20">
        <v>0</v>
      </c>
      <c r="D273" s="20">
        <v>0</v>
      </c>
      <c r="E273" s="20">
        <v>0</v>
      </c>
      <c r="F273" s="20">
        <v>0</v>
      </c>
      <c r="G273" s="20">
        <v>0</v>
      </c>
      <c r="H273" s="20" t="s">
        <v>17</v>
      </c>
      <c r="I273" s="20">
        <v>0</v>
      </c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" customFormat="1" ht="15.75" customHeight="1" x14ac:dyDescent="0.25">
      <c r="A274" s="18" t="s">
        <v>336</v>
      </c>
      <c r="B274" s="17" t="s">
        <v>122</v>
      </c>
      <c r="C274" s="20">
        <f>C275+C317</f>
        <v>1629.3600000000001</v>
      </c>
      <c r="D274" s="20">
        <f>D275+D317</f>
        <v>1638.66</v>
      </c>
      <c r="E274" s="20">
        <f>E275+E317</f>
        <v>2446.63</v>
      </c>
      <c r="F274" s="20">
        <f>F275+F317</f>
        <v>1904.8833333333334</v>
      </c>
      <c r="G274" s="20" t="s">
        <v>17</v>
      </c>
      <c r="H274" s="20" t="s">
        <v>17</v>
      </c>
      <c r="I274" s="20">
        <f>I275+I317</f>
        <v>12178.196462101585</v>
      </c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" customFormat="1" ht="15.75" customHeight="1" x14ac:dyDescent="0.25">
      <c r="A275" s="18" t="s">
        <v>337</v>
      </c>
      <c r="B275" s="17" t="s">
        <v>125</v>
      </c>
      <c r="C275" s="20">
        <f>C276+C286+C296+C306+C310</f>
        <v>1582.8600000000001</v>
      </c>
      <c r="D275" s="20">
        <f t="shared" ref="D275" si="97">D276+D286+D296+D306+D310</f>
        <v>1415.46</v>
      </c>
      <c r="E275" s="20">
        <f>E276+E286+E296+E306+E310</f>
        <v>1802.14</v>
      </c>
      <c r="F275" s="20">
        <f>IFERROR(AVERAGE(C275:E275),0)</f>
        <v>1600.1533333333334</v>
      </c>
      <c r="G275" s="20" t="s">
        <v>17</v>
      </c>
      <c r="H275" s="20" t="s">
        <v>17</v>
      </c>
      <c r="I275" s="20">
        <f>SUM(I276:I316)</f>
        <v>11412.893093687337</v>
      </c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" customFormat="1" ht="15.75" customHeight="1" x14ac:dyDescent="0.25">
      <c r="A276" s="18" t="s">
        <v>338</v>
      </c>
      <c r="B276" s="17" t="s">
        <v>339</v>
      </c>
      <c r="C276" s="20">
        <f>C277+C280+C283</f>
        <v>673.32</v>
      </c>
      <c r="D276" s="20">
        <f t="shared" ref="D276:E276" si="98">D277+D280+D283</f>
        <v>535.68000000000006</v>
      </c>
      <c r="E276" s="20">
        <f t="shared" si="98"/>
        <v>700.19</v>
      </c>
      <c r="F276" s="20">
        <f>IFERROR(AVERAGE(C276:E276),0)</f>
        <v>636.39666666666665</v>
      </c>
      <c r="G276" s="20" t="s">
        <v>17</v>
      </c>
      <c r="H276" s="20" t="s">
        <v>17</v>
      </c>
      <c r="I276" s="20">
        <v>0</v>
      </c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" customFormat="1" ht="15.75" customHeight="1" x14ac:dyDescent="0.25">
      <c r="A277" s="18" t="s">
        <v>340</v>
      </c>
      <c r="B277" s="17" t="s">
        <v>341</v>
      </c>
      <c r="C277" s="20">
        <f>C278+C279</f>
        <v>153.44999999999999</v>
      </c>
      <c r="D277" s="20">
        <f t="shared" ref="D277:E277" si="99">D278+D279</f>
        <v>93</v>
      </c>
      <c r="E277" s="20">
        <f t="shared" si="99"/>
        <v>0</v>
      </c>
      <c r="F277" s="20">
        <f t="shared" ref="F277:F340" si="100">IFERROR(AVERAGE(C277:E277),0)</f>
        <v>82.149999999999991</v>
      </c>
      <c r="G277" s="20" t="s">
        <v>17</v>
      </c>
      <c r="H277" s="20" t="s">
        <v>17</v>
      </c>
      <c r="I277" s="20">
        <v>0</v>
      </c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" customFormat="1" ht="15.75" customHeight="1" x14ac:dyDescent="0.25">
      <c r="A278" s="18" t="s">
        <v>342</v>
      </c>
      <c r="B278" s="17" t="s">
        <v>279</v>
      </c>
      <c r="C278" s="20">
        <v>0</v>
      </c>
      <c r="D278" s="20">
        <v>0</v>
      </c>
      <c r="E278" s="20">
        <v>0</v>
      </c>
      <c r="F278" s="20">
        <f t="shared" si="100"/>
        <v>0</v>
      </c>
      <c r="G278" s="20">
        <v>2335.89</v>
      </c>
      <c r="H278" s="20">
        <f>7.86/7.58</f>
        <v>1.0369393139841689</v>
      </c>
      <c r="I278" s="20">
        <f>F278*G278*H278/1000</f>
        <v>0</v>
      </c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" customFormat="1" ht="15.75" customHeight="1" x14ac:dyDescent="0.25">
      <c r="A279" s="18" t="s">
        <v>343</v>
      </c>
      <c r="B279" s="17" t="s">
        <v>281</v>
      </c>
      <c r="C279" s="20">
        <v>153.44999999999999</v>
      </c>
      <c r="D279" s="20">
        <v>93</v>
      </c>
      <c r="E279" s="20">
        <v>0</v>
      </c>
      <c r="F279" s="20">
        <f t="shared" si="100"/>
        <v>82.149999999999991</v>
      </c>
      <c r="G279" s="20">
        <v>8694.57</v>
      </c>
      <c r="H279" s="20">
        <f>7.86/7.58</f>
        <v>1.0369393139841689</v>
      </c>
      <c r="I279" s="20">
        <f>F279*G279*H279/1000</f>
        <v>740.64316021503953</v>
      </c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" customFormat="1" ht="15.75" customHeight="1" x14ac:dyDescent="0.25">
      <c r="A280" s="18" t="s">
        <v>344</v>
      </c>
      <c r="B280" s="17" t="s">
        <v>345</v>
      </c>
      <c r="C280" s="20">
        <f>C281+C282</f>
        <v>51.150000000000006</v>
      </c>
      <c r="D280" s="20">
        <f t="shared" ref="D280:E280" si="101">D281+D282</f>
        <v>65.099999999999994</v>
      </c>
      <c r="E280" s="20">
        <f t="shared" si="101"/>
        <v>93</v>
      </c>
      <c r="F280" s="20">
        <f t="shared" si="100"/>
        <v>69.75</v>
      </c>
      <c r="G280" s="20" t="s">
        <v>17</v>
      </c>
      <c r="H280" s="20" t="s">
        <v>17</v>
      </c>
      <c r="I280" s="20">
        <v>0</v>
      </c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" customFormat="1" ht="15.75" customHeight="1" x14ac:dyDescent="0.25">
      <c r="A281" s="18" t="s">
        <v>346</v>
      </c>
      <c r="B281" s="17" t="s">
        <v>279</v>
      </c>
      <c r="C281" s="20">
        <v>0</v>
      </c>
      <c r="D281" s="20">
        <v>23.25</v>
      </c>
      <c r="E281" s="20">
        <v>0</v>
      </c>
      <c r="F281" s="20">
        <f t="shared" si="100"/>
        <v>7.75</v>
      </c>
      <c r="G281" s="20">
        <v>10239.58</v>
      </c>
      <c r="H281" s="20">
        <f>7.86/7.58</f>
        <v>1.0369393139841689</v>
      </c>
      <c r="I281" s="20">
        <f>F281*G281*H281/1000</f>
        <v>82.288128720316635</v>
      </c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" customFormat="1" ht="15.75" customHeight="1" x14ac:dyDescent="0.25">
      <c r="A282" s="18" t="s">
        <v>347</v>
      </c>
      <c r="B282" s="17" t="s">
        <v>281</v>
      </c>
      <c r="C282" s="20">
        <v>51.150000000000006</v>
      </c>
      <c r="D282" s="20">
        <v>41.85</v>
      </c>
      <c r="E282" s="20">
        <v>93</v>
      </c>
      <c r="F282" s="20">
        <f t="shared" si="100"/>
        <v>62</v>
      </c>
      <c r="G282" s="20">
        <v>11749.44</v>
      </c>
      <c r="H282" s="20">
        <f>7.86/7.58</f>
        <v>1.0369393139841689</v>
      </c>
      <c r="I282" s="20">
        <f>F282*G282*H282/1000</f>
        <v>755.3742877044856</v>
      </c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" customFormat="1" ht="15.75" customHeight="1" x14ac:dyDescent="0.25">
      <c r="A283" s="18" t="s">
        <v>348</v>
      </c>
      <c r="B283" s="17" t="s">
        <v>349</v>
      </c>
      <c r="C283" s="20">
        <f>C284+C285</f>
        <v>468.72</v>
      </c>
      <c r="D283" s="20">
        <f t="shared" ref="D283:E283" si="102">D284+D285</f>
        <v>377.58000000000004</v>
      </c>
      <c r="E283" s="20">
        <f t="shared" si="102"/>
        <v>607.19000000000005</v>
      </c>
      <c r="F283" s="20">
        <f t="shared" si="100"/>
        <v>484.49666666666673</v>
      </c>
      <c r="G283" s="20" t="s">
        <v>17</v>
      </c>
      <c r="H283" s="20" t="s">
        <v>17</v>
      </c>
      <c r="I283" s="20">
        <v>0</v>
      </c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" customFormat="1" ht="15.75" customHeight="1" x14ac:dyDescent="0.25">
      <c r="A284" s="18" t="s">
        <v>350</v>
      </c>
      <c r="B284" s="17" t="s">
        <v>279</v>
      </c>
      <c r="C284" s="20">
        <v>9.3000000000000007</v>
      </c>
      <c r="D284" s="20">
        <v>32.549999999999997</v>
      </c>
      <c r="E284" s="20">
        <v>93</v>
      </c>
      <c r="F284" s="20">
        <f t="shared" si="100"/>
        <v>44.949999999999996</v>
      </c>
      <c r="G284" s="20">
        <v>11542.72</v>
      </c>
      <c r="H284" s="20">
        <f>7.86/7.58</f>
        <v>1.0369393139841689</v>
      </c>
      <c r="I284" s="20">
        <f>F284*G284*H284/1000</f>
        <v>538.01105211609502</v>
      </c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" customFormat="1" ht="31.5" customHeight="1" x14ac:dyDescent="0.25">
      <c r="A285" s="18" t="s">
        <v>351</v>
      </c>
      <c r="B285" s="17" t="s">
        <v>281</v>
      </c>
      <c r="C285" s="20">
        <v>459.42</v>
      </c>
      <c r="D285" s="20">
        <v>345.03000000000003</v>
      </c>
      <c r="E285" s="20">
        <v>514.19000000000005</v>
      </c>
      <c r="F285" s="20">
        <f t="shared" si="100"/>
        <v>439.54666666666668</v>
      </c>
      <c r="G285" s="20">
        <v>10861.63</v>
      </c>
      <c r="H285" s="20">
        <f>7.86/7.58</f>
        <v>1.0369393139841689</v>
      </c>
      <c r="I285" s="20">
        <f>F285*G285*H285/1000</f>
        <v>4950.5486849583122</v>
      </c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" customFormat="1" ht="31.5" customHeight="1" x14ac:dyDescent="0.25">
      <c r="A286" s="18" t="s">
        <v>352</v>
      </c>
      <c r="B286" s="17" t="s">
        <v>353</v>
      </c>
      <c r="C286" s="20">
        <f>C287+C290+C293</f>
        <v>677.04000000000019</v>
      </c>
      <c r="D286" s="20">
        <f t="shared" ref="D286:E286" si="103">D287+D290+D293</f>
        <v>879.78</v>
      </c>
      <c r="E286" s="20">
        <f t="shared" si="103"/>
        <v>953.15</v>
      </c>
      <c r="F286" s="20">
        <f t="shared" si="100"/>
        <v>836.65666666666675</v>
      </c>
      <c r="G286" s="20" t="s">
        <v>17</v>
      </c>
      <c r="H286" s="20" t="s">
        <v>17</v>
      </c>
      <c r="I286" s="20">
        <v>0</v>
      </c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" customFormat="1" ht="15.75" customHeight="1" x14ac:dyDescent="0.25">
      <c r="A287" s="18" t="s">
        <v>354</v>
      </c>
      <c r="B287" s="17" t="s">
        <v>341</v>
      </c>
      <c r="C287" s="20">
        <f>C288+C289</f>
        <v>460.35000000000014</v>
      </c>
      <c r="D287" s="20">
        <f t="shared" ref="D287:E287" si="104">D288+D289</f>
        <v>393.39</v>
      </c>
      <c r="E287" s="20">
        <f t="shared" si="104"/>
        <v>316.2</v>
      </c>
      <c r="F287" s="20">
        <f t="shared" si="100"/>
        <v>389.98</v>
      </c>
      <c r="G287" s="20" t="s">
        <v>17</v>
      </c>
      <c r="H287" s="20" t="s">
        <v>17</v>
      </c>
      <c r="I287" s="20">
        <v>0</v>
      </c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" customFormat="1" ht="15.75" customHeight="1" x14ac:dyDescent="0.25">
      <c r="A288" s="18" t="s">
        <v>355</v>
      </c>
      <c r="B288" s="17" t="s">
        <v>279</v>
      </c>
      <c r="C288" s="20">
        <v>0</v>
      </c>
      <c r="D288" s="20">
        <v>58.59</v>
      </c>
      <c r="E288" s="20">
        <v>93</v>
      </c>
      <c r="F288" s="20">
        <f t="shared" si="100"/>
        <v>50.53</v>
      </c>
      <c r="G288" s="20">
        <v>3293.38</v>
      </c>
      <c r="H288" s="20">
        <f>7.86/7.58</f>
        <v>1.0369393139841689</v>
      </c>
      <c r="I288" s="20">
        <f>F288*G288*H288/1000</f>
        <v>172.56172854934039</v>
      </c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" customFormat="1" ht="15.75" customHeight="1" x14ac:dyDescent="0.25">
      <c r="A289" s="18" t="s">
        <v>356</v>
      </c>
      <c r="B289" s="17" t="s">
        <v>281</v>
      </c>
      <c r="C289" s="20">
        <v>460.35000000000014</v>
      </c>
      <c r="D289" s="20">
        <v>334.8</v>
      </c>
      <c r="E289" s="20">
        <v>223.2</v>
      </c>
      <c r="F289" s="20">
        <f t="shared" si="100"/>
        <v>339.45000000000005</v>
      </c>
      <c r="G289" s="20">
        <v>4391.43</v>
      </c>
      <c r="H289" s="20">
        <f>7.86/7.58</f>
        <v>1.0369393139841689</v>
      </c>
      <c r="I289" s="20">
        <f>F289*G289*H289/1000</f>
        <v>1545.7352744208447</v>
      </c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" customFormat="1" ht="15.75" customHeight="1" x14ac:dyDescent="0.25">
      <c r="A290" s="18" t="s">
        <v>357</v>
      </c>
      <c r="B290" s="17" t="s">
        <v>345</v>
      </c>
      <c r="C290" s="20">
        <f>C291+C292</f>
        <v>0</v>
      </c>
      <c r="D290" s="20">
        <f t="shared" ref="D290:E290" si="105">D291+D292</f>
        <v>356.18999999999994</v>
      </c>
      <c r="E290" s="20">
        <f t="shared" si="105"/>
        <v>470.58000000000004</v>
      </c>
      <c r="F290" s="20">
        <f t="shared" si="100"/>
        <v>275.58999999999997</v>
      </c>
      <c r="G290" s="20" t="s">
        <v>17</v>
      </c>
      <c r="H290" s="20" t="s">
        <v>17</v>
      </c>
      <c r="I290" s="20">
        <v>0</v>
      </c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" customFormat="1" ht="15.75" customHeight="1" x14ac:dyDescent="0.25">
      <c r="A291" s="18" t="s">
        <v>358</v>
      </c>
      <c r="B291" s="17" t="s">
        <v>279</v>
      </c>
      <c r="C291" s="20">
        <v>0</v>
      </c>
      <c r="D291" s="20">
        <v>37.200000000000003</v>
      </c>
      <c r="E291" s="20">
        <v>58.59</v>
      </c>
      <c r="F291" s="20">
        <f t="shared" si="100"/>
        <v>31.930000000000003</v>
      </c>
      <c r="G291" s="20">
        <v>6742.28</v>
      </c>
      <c r="H291" s="20">
        <f>7.86/7.58</f>
        <v>1.0369393139841689</v>
      </c>
      <c r="I291" s="20">
        <f>F291*G291*H291/1000</f>
        <v>223.23333286860162</v>
      </c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" customFormat="1" ht="15.75" customHeight="1" x14ac:dyDescent="0.25">
      <c r="A292" s="18" t="s">
        <v>359</v>
      </c>
      <c r="B292" s="17" t="s">
        <v>281</v>
      </c>
      <c r="C292" s="20">
        <v>0</v>
      </c>
      <c r="D292" s="20">
        <v>318.98999999999995</v>
      </c>
      <c r="E292" s="20">
        <v>411.99</v>
      </c>
      <c r="F292" s="20">
        <f t="shared" si="100"/>
        <v>243.66</v>
      </c>
      <c r="G292" s="20">
        <v>4987.84</v>
      </c>
      <c r="H292" s="20">
        <f>7.86/7.58</f>
        <v>1.0369393139841689</v>
      </c>
      <c r="I292" s="20">
        <f>F292*G292*H292/1000</f>
        <v>1260.2308129266492</v>
      </c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" customFormat="1" ht="15.75" customHeight="1" x14ac:dyDescent="0.25">
      <c r="A293" s="18" t="s">
        <v>360</v>
      </c>
      <c r="B293" s="17" t="s">
        <v>349</v>
      </c>
      <c r="C293" s="20">
        <f>C294+C295</f>
        <v>216.69000000000003</v>
      </c>
      <c r="D293" s="20">
        <f t="shared" ref="D293:E293" si="106">D294+D295</f>
        <v>130.19999999999999</v>
      </c>
      <c r="E293" s="20">
        <f t="shared" si="106"/>
        <v>166.36999999999998</v>
      </c>
      <c r="F293" s="20">
        <f t="shared" si="100"/>
        <v>171.08666666666667</v>
      </c>
      <c r="G293" s="20" t="s">
        <v>17</v>
      </c>
      <c r="H293" s="20" t="s">
        <v>17</v>
      </c>
      <c r="I293" s="20">
        <v>0</v>
      </c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" customFormat="1" ht="15.75" customHeight="1" x14ac:dyDescent="0.25">
      <c r="A294" s="18" t="s">
        <v>361</v>
      </c>
      <c r="B294" s="17" t="s">
        <v>279</v>
      </c>
      <c r="C294" s="20">
        <v>0</v>
      </c>
      <c r="D294" s="20">
        <v>0</v>
      </c>
      <c r="E294" s="20">
        <v>58.59</v>
      </c>
      <c r="F294" s="20">
        <f t="shared" si="100"/>
        <v>19.53</v>
      </c>
      <c r="G294" s="20">
        <v>8271.34</v>
      </c>
      <c r="H294" s="20">
        <f>7.86/7.58</f>
        <v>1.0369393139841689</v>
      </c>
      <c r="I294" s="20">
        <f>F294*G294*H294/1000</f>
        <v>167.50642002269132</v>
      </c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" customFormat="1" ht="15.75" customHeight="1" x14ac:dyDescent="0.25">
      <c r="A295" s="18" t="s">
        <v>362</v>
      </c>
      <c r="B295" s="17" t="s">
        <v>281</v>
      </c>
      <c r="C295" s="20">
        <v>216.69000000000003</v>
      </c>
      <c r="D295" s="20">
        <v>130.19999999999999</v>
      </c>
      <c r="E295" s="20">
        <v>107.77999999999997</v>
      </c>
      <c r="F295" s="20">
        <f t="shared" si="100"/>
        <v>151.55666666666664</v>
      </c>
      <c r="G295" s="20">
        <v>4409.33</v>
      </c>
      <c r="H295" s="20">
        <f>7.86/7.58</f>
        <v>1.0369393139841689</v>
      </c>
      <c r="I295" s="20">
        <f>F295*G295*H295/1000</f>
        <v>692.94854700290239</v>
      </c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" customFormat="1" ht="15.75" customHeight="1" x14ac:dyDescent="0.25">
      <c r="A296" s="18" t="s">
        <v>363</v>
      </c>
      <c r="B296" s="17" t="s">
        <v>364</v>
      </c>
      <c r="C296" s="20">
        <f>C297+C300+C303</f>
        <v>232.5</v>
      </c>
      <c r="D296" s="20">
        <f t="shared" ref="D296:E296" si="107">D297+D300+D303</f>
        <v>0</v>
      </c>
      <c r="E296" s="20">
        <f t="shared" si="107"/>
        <v>148.80000000000001</v>
      </c>
      <c r="F296" s="20">
        <f t="shared" si="100"/>
        <v>127.10000000000001</v>
      </c>
      <c r="G296" s="20" t="s">
        <v>17</v>
      </c>
      <c r="H296" s="20" t="s">
        <v>17</v>
      </c>
      <c r="I296" s="20">
        <v>0</v>
      </c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" customFormat="1" ht="15.75" customHeight="1" x14ac:dyDescent="0.25">
      <c r="A297" s="18" t="s">
        <v>365</v>
      </c>
      <c r="B297" s="17" t="s">
        <v>341</v>
      </c>
      <c r="C297" s="20">
        <f>C298+C299</f>
        <v>232.5</v>
      </c>
      <c r="D297" s="20">
        <f t="shared" ref="D297:E297" si="108">D298+D299</f>
        <v>0</v>
      </c>
      <c r="E297" s="20">
        <f t="shared" si="108"/>
        <v>0</v>
      </c>
      <c r="F297" s="20">
        <f t="shared" si="100"/>
        <v>77.5</v>
      </c>
      <c r="G297" s="20" t="s">
        <v>17</v>
      </c>
      <c r="H297" s="20" t="s">
        <v>17</v>
      </c>
      <c r="I297" s="20">
        <v>0</v>
      </c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" customFormat="1" ht="15.75" customHeight="1" x14ac:dyDescent="0.25">
      <c r="A298" s="18" t="s">
        <v>366</v>
      </c>
      <c r="B298" s="17" t="s">
        <v>279</v>
      </c>
      <c r="C298" s="20">
        <v>232.5</v>
      </c>
      <c r="D298" s="20">
        <v>0</v>
      </c>
      <c r="E298" s="20">
        <v>0</v>
      </c>
      <c r="F298" s="20">
        <f t="shared" si="100"/>
        <v>77.5</v>
      </c>
      <c r="G298" s="20">
        <v>3531.63</v>
      </c>
      <c r="H298" s="20">
        <f>7.86/7.58</f>
        <v>1.0369393139841689</v>
      </c>
      <c r="I298" s="20">
        <f>F298*G298*H298/1000</f>
        <v>283.81166418205805</v>
      </c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" customFormat="1" ht="15.75" customHeight="1" x14ac:dyDescent="0.25">
      <c r="A299" s="18" t="s">
        <v>367</v>
      </c>
      <c r="B299" s="17" t="s">
        <v>281</v>
      </c>
      <c r="C299" s="20">
        <v>0</v>
      </c>
      <c r="D299" s="20">
        <v>0</v>
      </c>
      <c r="E299" s="20">
        <v>0</v>
      </c>
      <c r="F299" s="20">
        <f t="shared" si="100"/>
        <v>0</v>
      </c>
      <c r="G299" s="20">
        <v>2825.63</v>
      </c>
      <c r="H299" s="20">
        <f>7.86/7.58</f>
        <v>1.0369393139841689</v>
      </c>
      <c r="I299" s="20">
        <f>F299*G299*H299/1000</f>
        <v>0</v>
      </c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" customFormat="1" ht="15.75" customHeight="1" x14ac:dyDescent="0.25">
      <c r="A300" s="18" t="s">
        <v>368</v>
      </c>
      <c r="B300" s="17" t="s">
        <v>345</v>
      </c>
      <c r="C300" s="20">
        <f>C301+C302</f>
        <v>0</v>
      </c>
      <c r="D300" s="20">
        <f t="shared" ref="D300:E300" si="109">D301+D302</f>
        <v>0</v>
      </c>
      <c r="E300" s="20">
        <f t="shared" si="109"/>
        <v>148.80000000000001</v>
      </c>
      <c r="F300" s="20">
        <f t="shared" si="100"/>
        <v>49.6</v>
      </c>
      <c r="G300" s="20" t="s">
        <v>17</v>
      </c>
      <c r="H300" s="20" t="s">
        <v>17</v>
      </c>
      <c r="I300" s="20">
        <v>0</v>
      </c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" customFormat="1" ht="15.75" customHeight="1" x14ac:dyDescent="0.25">
      <c r="A301" s="18" t="s">
        <v>369</v>
      </c>
      <c r="B301" s="17" t="s">
        <v>279</v>
      </c>
      <c r="C301" s="20">
        <v>0</v>
      </c>
      <c r="D301" s="20">
        <v>0</v>
      </c>
      <c r="E301" s="20">
        <v>0</v>
      </c>
      <c r="F301" s="20">
        <f t="shared" si="100"/>
        <v>0</v>
      </c>
      <c r="G301" s="20">
        <v>2308.4699999999998</v>
      </c>
      <c r="H301" s="20">
        <f>7.86/7.58</f>
        <v>1.0369393139841689</v>
      </c>
      <c r="I301" s="20">
        <f>F301*G301*H301/1000</f>
        <v>0</v>
      </c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" customFormat="1" ht="15.75" customHeight="1" x14ac:dyDescent="0.25">
      <c r="A302" s="18" t="s">
        <v>370</v>
      </c>
      <c r="B302" s="17" t="s">
        <v>281</v>
      </c>
      <c r="C302" s="20">
        <v>0</v>
      </c>
      <c r="D302" s="20">
        <v>0</v>
      </c>
      <c r="E302" s="20">
        <v>148.80000000000001</v>
      </c>
      <c r="F302" s="20">
        <f t="shared" si="100"/>
        <v>49.6</v>
      </c>
      <c r="G302" s="20">
        <v>0</v>
      </c>
      <c r="H302" s="20">
        <f>7.86/7.58</f>
        <v>1.0369393139841689</v>
      </c>
      <c r="I302" s="20">
        <f>F302*G302*H302/1000</f>
        <v>0</v>
      </c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" customFormat="1" ht="15.75" customHeight="1" x14ac:dyDescent="0.25">
      <c r="A303" s="18" t="s">
        <v>371</v>
      </c>
      <c r="B303" s="17" t="s">
        <v>372</v>
      </c>
      <c r="C303" s="20">
        <f>C304+C305</f>
        <v>0</v>
      </c>
      <c r="D303" s="20">
        <f t="shared" ref="D303:E303" si="110">D304+D305</f>
        <v>0</v>
      </c>
      <c r="E303" s="20">
        <f t="shared" si="110"/>
        <v>0</v>
      </c>
      <c r="F303" s="20">
        <f t="shared" si="100"/>
        <v>0</v>
      </c>
      <c r="G303" s="20" t="s">
        <v>17</v>
      </c>
      <c r="H303" s="20" t="s">
        <v>17</v>
      </c>
      <c r="I303" s="20">
        <v>0</v>
      </c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" customFormat="1" ht="15.75" customHeight="1" x14ac:dyDescent="0.25">
      <c r="A304" s="18" t="s">
        <v>373</v>
      </c>
      <c r="B304" s="17" t="s">
        <v>279</v>
      </c>
      <c r="C304" s="20">
        <v>0</v>
      </c>
      <c r="D304" s="20">
        <v>0</v>
      </c>
      <c r="E304" s="20">
        <v>0</v>
      </c>
      <c r="F304" s="20">
        <f t="shared" si="100"/>
        <v>0</v>
      </c>
      <c r="G304" s="20">
        <v>8289.32</v>
      </c>
      <c r="H304" s="20">
        <f>7.86/7.58</f>
        <v>1.0369393139841689</v>
      </c>
      <c r="I304" s="20">
        <f>F304*G304*H304/1000</f>
        <v>0</v>
      </c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" customFormat="1" ht="15.75" customHeight="1" x14ac:dyDescent="0.25">
      <c r="A305" s="18" t="s">
        <v>374</v>
      </c>
      <c r="B305" s="17" t="s">
        <v>281</v>
      </c>
      <c r="C305" s="20">
        <v>0</v>
      </c>
      <c r="D305" s="20">
        <v>0</v>
      </c>
      <c r="E305" s="20">
        <v>0</v>
      </c>
      <c r="F305" s="20">
        <f t="shared" si="100"/>
        <v>0</v>
      </c>
      <c r="G305" s="20">
        <v>0</v>
      </c>
      <c r="H305" s="20">
        <f>7.86/7.58</f>
        <v>1.0369393139841689</v>
      </c>
      <c r="I305" s="20">
        <f>F305*G305*H305/1000</f>
        <v>0</v>
      </c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" customFormat="1" ht="15.75" customHeight="1" x14ac:dyDescent="0.25">
      <c r="A306" s="18" t="s">
        <v>375</v>
      </c>
      <c r="B306" s="17" t="s">
        <v>376</v>
      </c>
      <c r="C306" s="20">
        <f>C307</f>
        <v>0</v>
      </c>
      <c r="D306" s="20">
        <f t="shared" ref="D306:E306" si="111">D307</f>
        <v>0</v>
      </c>
      <c r="E306" s="20">
        <f t="shared" si="111"/>
        <v>0</v>
      </c>
      <c r="F306" s="20">
        <f t="shared" si="100"/>
        <v>0</v>
      </c>
      <c r="G306" s="20" t="s">
        <v>17</v>
      </c>
      <c r="H306" s="20" t="s">
        <v>17</v>
      </c>
      <c r="I306" s="20">
        <v>0</v>
      </c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" customFormat="1" ht="15.75" customHeight="1" x14ac:dyDescent="0.25">
      <c r="A307" s="18" t="s">
        <v>377</v>
      </c>
      <c r="B307" s="17" t="s">
        <v>341</v>
      </c>
      <c r="C307" s="20">
        <f>C308+C309</f>
        <v>0</v>
      </c>
      <c r="D307" s="20">
        <f t="shared" ref="D307:E307" si="112">D308+D309</f>
        <v>0</v>
      </c>
      <c r="E307" s="20">
        <f t="shared" si="112"/>
        <v>0</v>
      </c>
      <c r="F307" s="20">
        <f t="shared" si="100"/>
        <v>0</v>
      </c>
      <c r="G307" s="20" t="s">
        <v>17</v>
      </c>
      <c r="H307" s="20" t="s">
        <v>17</v>
      </c>
      <c r="I307" s="20">
        <v>0</v>
      </c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" customFormat="1" ht="15.75" customHeight="1" x14ac:dyDescent="0.25">
      <c r="A308" s="18" t="s">
        <v>378</v>
      </c>
      <c r="B308" s="17" t="s">
        <v>279</v>
      </c>
      <c r="C308" s="20">
        <v>0</v>
      </c>
      <c r="D308" s="20">
        <v>0</v>
      </c>
      <c r="E308" s="20">
        <v>0</v>
      </c>
      <c r="F308" s="20">
        <f t="shared" si="100"/>
        <v>0</v>
      </c>
      <c r="G308" s="20">
        <v>2077.63</v>
      </c>
      <c r="H308" s="20">
        <f>7.86/7.58</f>
        <v>1.0369393139841689</v>
      </c>
      <c r="I308" s="20">
        <f>F308*G308*H308/1000</f>
        <v>0</v>
      </c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" customFormat="1" ht="15.75" customHeight="1" x14ac:dyDescent="0.25">
      <c r="A309" s="18" t="s">
        <v>379</v>
      </c>
      <c r="B309" s="17" t="s">
        <v>281</v>
      </c>
      <c r="C309" s="20">
        <v>0</v>
      </c>
      <c r="D309" s="20">
        <v>0</v>
      </c>
      <c r="E309" s="20">
        <v>0</v>
      </c>
      <c r="F309" s="20">
        <f t="shared" si="100"/>
        <v>0</v>
      </c>
      <c r="G309" s="20">
        <v>2568.0100000000002</v>
      </c>
      <c r="H309" s="20">
        <f>7.86/7.58</f>
        <v>1.0369393139841689</v>
      </c>
      <c r="I309" s="20">
        <f>F309*G309*H309/1000</f>
        <v>0</v>
      </c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" customFormat="1" ht="15.75" customHeight="1" x14ac:dyDescent="0.25">
      <c r="A310" s="18" t="s">
        <v>380</v>
      </c>
      <c r="B310" s="17" t="s">
        <v>381</v>
      </c>
      <c r="C310" s="20">
        <f>C311+C314</f>
        <v>0</v>
      </c>
      <c r="D310" s="20">
        <f t="shared" ref="D310:E310" si="113">D311+D314</f>
        <v>0</v>
      </c>
      <c r="E310" s="20">
        <f t="shared" si="113"/>
        <v>0</v>
      </c>
      <c r="F310" s="20">
        <f t="shared" si="100"/>
        <v>0</v>
      </c>
      <c r="G310" s="20" t="s">
        <v>17</v>
      </c>
      <c r="H310" s="20" t="s">
        <v>17</v>
      </c>
      <c r="I310" s="20">
        <v>0</v>
      </c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" customFormat="1" ht="15.75" customHeight="1" x14ac:dyDescent="0.25">
      <c r="A311" s="18" t="s">
        <v>382</v>
      </c>
      <c r="B311" s="17" t="s">
        <v>341</v>
      </c>
      <c r="C311" s="20">
        <f>C312+C313</f>
        <v>0</v>
      </c>
      <c r="D311" s="20">
        <f t="shared" ref="D311:E311" si="114">D312+D313</f>
        <v>0</v>
      </c>
      <c r="E311" s="20">
        <f t="shared" si="114"/>
        <v>0</v>
      </c>
      <c r="F311" s="20">
        <f t="shared" si="100"/>
        <v>0</v>
      </c>
      <c r="G311" s="20" t="s">
        <v>17</v>
      </c>
      <c r="H311" s="20" t="s">
        <v>17</v>
      </c>
      <c r="I311" s="20">
        <v>0</v>
      </c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" customFormat="1" ht="15.75" customHeight="1" x14ac:dyDescent="0.25">
      <c r="A312" s="18" t="s">
        <v>383</v>
      </c>
      <c r="B312" s="17" t="s">
        <v>279</v>
      </c>
      <c r="C312" s="20">
        <v>0</v>
      </c>
      <c r="D312" s="20">
        <v>0</v>
      </c>
      <c r="E312" s="20">
        <v>0</v>
      </c>
      <c r="F312" s="20">
        <f t="shared" si="100"/>
        <v>0</v>
      </c>
      <c r="G312" s="20">
        <v>1547.03</v>
      </c>
      <c r="H312" s="20">
        <f>7.86/7.58</f>
        <v>1.0369393139841689</v>
      </c>
      <c r="I312" s="20">
        <f>F312*G312*H312/1000</f>
        <v>0</v>
      </c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" customFormat="1" ht="15.75" customHeight="1" x14ac:dyDescent="0.25">
      <c r="A313" s="18" t="s">
        <v>384</v>
      </c>
      <c r="B313" s="17" t="s">
        <v>281</v>
      </c>
      <c r="C313" s="20">
        <v>0</v>
      </c>
      <c r="D313" s="20">
        <v>0</v>
      </c>
      <c r="E313" s="20">
        <v>0</v>
      </c>
      <c r="F313" s="20">
        <f t="shared" si="100"/>
        <v>0</v>
      </c>
      <c r="G313" s="20">
        <v>2017.73</v>
      </c>
      <c r="H313" s="20">
        <f>7.86/7.58</f>
        <v>1.0369393139841689</v>
      </c>
      <c r="I313" s="20">
        <f>F313*G313*H313/1000</f>
        <v>0</v>
      </c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" customFormat="1" ht="15.75" customHeight="1" x14ac:dyDescent="0.25">
      <c r="A314" s="18" t="s">
        <v>385</v>
      </c>
      <c r="B314" s="17" t="s">
        <v>372</v>
      </c>
      <c r="C314" s="20">
        <f>C315+C316</f>
        <v>0</v>
      </c>
      <c r="D314" s="20">
        <f t="shared" ref="D314:E314" si="115">D315+D316</f>
        <v>0</v>
      </c>
      <c r="E314" s="20">
        <f t="shared" si="115"/>
        <v>0</v>
      </c>
      <c r="F314" s="20">
        <f t="shared" si="100"/>
        <v>0</v>
      </c>
      <c r="G314" s="20" t="s">
        <v>17</v>
      </c>
      <c r="H314" s="20" t="s">
        <v>17</v>
      </c>
      <c r="I314" s="20">
        <v>0</v>
      </c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" customFormat="1" ht="15.75" customHeight="1" x14ac:dyDescent="0.25">
      <c r="A315" s="18" t="s">
        <v>386</v>
      </c>
      <c r="B315" s="17" t="s">
        <v>279</v>
      </c>
      <c r="C315" s="20">
        <v>0</v>
      </c>
      <c r="D315" s="20">
        <v>0</v>
      </c>
      <c r="E315" s="20">
        <v>0</v>
      </c>
      <c r="F315" s="20">
        <f t="shared" si="100"/>
        <v>0</v>
      </c>
      <c r="G315" s="20">
        <v>6628.41</v>
      </c>
      <c r="H315" s="20">
        <f>7.86/7.58</f>
        <v>1.0369393139841689</v>
      </c>
      <c r="I315" s="20">
        <f>F315*G315*H315/1000</f>
        <v>0</v>
      </c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" customFormat="1" ht="15.75" customHeight="1" x14ac:dyDescent="0.25">
      <c r="A316" s="18" t="s">
        <v>387</v>
      </c>
      <c r="B316" s="17" t="s">
        <v>281</v>
      </c>
      <c r="C316" s="20">
        <v>0</v>
      </c>
      <c r="D316" s="20">
        <v>0</v>
      </c>
      <c r="E316" s="20">
        <v>0</v>
      </c>
      <c r="F316" s="20">
        <f t="shared" si="100"/>
        <v>0</v>
      </c>
      <c r="G316" s="20">
        <v>0</v>
      </c>
      <c r="H316" s="20">
        <f>7.86/7.58</f>
        <v>1.0369393139841689</v>
      </c>
      <c r="I316" s="20">
        <f>F316*G316*H316/1000</f>
        <v>0</v>
      </c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" customFormat="1" ht="15.75" customHeight="1" x14ac:dyDescent="0.25">
      <c r="A317" s="18" t="s">
        <v>388</v>
      </c>
      <c r="B317" s="17" t="s">
        <v>389</v>
      </c>
      <c r="C317" s="20">
        <f>C318+C325+C332+C339+C343</f>
        <v>46.5</v>
      </c>
      <c r="D317" s="20">
        <f t="shared" ref="D317:E317" si="116">D318+D325+D332+D339+D343</f>
        <v>223.2</v>
      </c>
      <c r="E317" s="20">
        <f t="shared" si="116"/>
        <v>644.49</v>
      </c>
      <c r="F317" s="20">
        <f>IFERROR(AVERAGE(C317:E317),0)</f>
        <v>304.73</v>
      </c>
      <c r="G317" s="20" t="s">
        <v>17</v>
      </c>
      <c r="H317" s="20" t="s">
        <v>17</v>
      </c>
      <c r="I317" s="20">
        <f>SUM(I318:I346)</f>
        <v>765.30336841424798</v>
      </c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" customFormat="1" ht="47.25" customHeight="1" x14ac:dyDescent="0.25">
      <c r="A318" s="18" t="s">
        <v>390</v>
      </c>
      <c r="B318" s="17" t="s">
        <v>353</v>
      </c>
      <c r="C318" s="20">
        <f>C319+C322</f>
        <v>46.5</v>
      </c>
      <c r="D318" s="20">
        <f t="shared" ref="D318:E318" si="117">D319+D322</f>
        <v>223.2</v>
      </c>
      <c r="E318" s="20">
        <f t="shared" si="117"/>
        <v>58.59</v>
      </c>
      <c r="F318" s="20">
        <f t="shared" si="100"/>
        <v>109.42999999999999</v>
      </c>
      <c r="G318" s="20" t="s">
        <v>17</v>
      </c>
      <c r="H318" s="20" t="s">
        <v>17</v>
      </c>
      <c r="I318" s="20">
        <v>0</v>
      </c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" customFormat="1" ht="15.75" customHeight="1" x14ac:dyDescent="0.25">
      <c r="A319" s="18" t="s">
        <v>391</v>
      </c>
      <c r="B319" s="17" t="s">
        <v>345</v>
      </c>
      <c r="C319" s="20">
        <f>C320+C321</f>
        <v>0</v>
      </c>
      <c r="D319" s="20">
        <f t="shared" ref="D319:E319" si="118">D320+D321</f>
        <v>186</v>
      </c>
      <c r="E319" s="20">
        <f t="shared" si="118"/>
        <v>58.59</v>
      </c>
      <c r="F319" s="20">
        <f t="shared" si="100"/>
        <v>81.53</v>
      </c>
      <c r="G319" s="20" t="s">
        <v>17</v>
      </c>
      <c r="H319" s="20" t="s">
        <v>17</v>
      </c>
      <c r="I319" s="20">
        <v>0</v>
      </c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" customFormat="1" ht="15.75" customHeight="1" x14ac:dyDescent="0.25">
      <c r="A320" s="18" t="s">
        <v>392</v>
      </c>
      <c r="B320" s="17" t="s">
        <v>279</v>
      </c>
      <c r="C320" s="20">
        <v>0</v>
      </c>
      <c r="D320" s="20">
        <v>0</v>
      </c>
      <c r="E320" s="20">
        <v>0</v>
      </c>
      <c r="F320" s="20">
        <f t="shared" si="100"/>
        <v>0</v>
      </c>
      <c r="G320" s="20">
        <v>0</v>
      </c>
      <c r="H320" s="20">
        <f>7.86/7.58</f>
        <v>1.0369393139841689</v>
      </c>
      <c r="I320" s="20">
        <f>F320*G320*H320/1000</f>
        <v>0</v>
      </c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" customFormat="1" ht="94.5" customHeight="1" x14ac:dyDescent="0.25">
      <c r="A321" s="18" t="s">
        <v>393</v>
      </c>
      <c r="B321" s="17" t="s">
        <v>281</v>
      </c>
      <c r="C321" s="20">
        <v>0</v>
      </c>
      <c r="D321" s="20">
        <v>186</v>
      </c>
      <c r="E321" s="20">
        <v>58.59</v>
      </c>
      <c r="F321" s="20">
        <f t="shared" si="100"/>
        <v>81.53</v>
      </c>
      <c r="G321" s="20">
        <v>0</v>
      </c>
      <c r="H321" s="20">
        <f>7.86/7.58</f>
        <v>1.0369393139841689</v>
      </c>
      <c r="I321" s="20">
        <f>F321*G321*H321/1000</f>
        <v>0</v>
      </c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" customFormat="1" ht="15.75" customHeight="1" x14ac:dyDescent="0.25">
      <c r="A322" s="18" t="s">
        <v>394</v>
      </c>
      <c r="B322" s="17" t="s">
        <v>349</v>
      </c>
      <c r="C322" s="20">
        <f>C323+C324</f>
        <v>46.5</v>
      </c>
      <c r="D322" s="20">
        <f t="shared" ref="D322:E322" si="119">D323+D324</f>
        <v>37.200000000000003</v>
      </c>
      <c r="E322" s="20">
        <f t="shared" si="119"/>
        <v>0</v>
      </c>
      <c r="F322" s="20">
        <f t="shared" si="100"/>
        <v>27.900000000000002</v>
      </c>
      <c r="G322" s="20" t="s">
        <v>17</v>
      </c>
      <c r="H322" s="20" t="s">
        <v>17</v>
      </c>
      <c r="I322" s="20">
        <v>0</v>
      </c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" customFormat="1" ht="15.75" customHeight="1" x14ac:dyDescent="0.25">
      <c r="A323" s="18" t="s">
        <v>395</v>
      </c>
      <c r="B323" s="17" t="s">
        <v>279</v>
      </c>
      <c r="C323" s="20">
        <v>0</v>
      </c>
      <c r="D323" s="20">
        <v>37.200000000000003</v>
      </c>
      <c r="E323" s="20">
        <v>0</v>
      </c>
      <c r="F323" s="20">
        <f t="shared" si="100"/>
        <v>12.4</v>
      </c>
      <c r="G323" s="20">
        <v>0</v>
      </c>
      <c r="H323" s="20">
        <f>7.86/7.58</f>
        <v>1.0369393139841689</v>
      </c>
      <c r="I323" s="20">
        <f>F323*G323*H323/1000</f>
        <v>0</v>
      </c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" customFormat="1" ht="15.75" customHeight="1" x14ac:dyDescent="0.25">
      <c r="A324" s="18" t="s">
        <v>396</v>
      </c>
      <c r="B324" s="17" t="s">
        <v>281</v>
      </c>
      <c r="C324" s="20">
        <v>46.5</v>
      </c>
      <c r="D324" s="20">
        <v>0</v>
      </c>
      <c r="E324" s="20">
        <v>0</v>
      </c>
      <c r="F324" s="20">
        <f t="shared" si="100"/>
        <v>15.5</v>
      </c>
      <c r="G324" s="20">
        <v>0</v>
      </c>
      <c r="H324" s="20">
        <f>7.86/7.58</f>
        <v>1.0369393139841689</v>
      </c>
      <c r="I324" s="20">
        <f>F324*G324*H324/1000</f>
        <v>0</v>
      </c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" customFormat="1" ht="15.75" customHeight="1" x14ac:dyDescent="0.25">
      <c r="A325" s="18" t="s">
        <v>397</v>
      </c>
      <c r="B325" s="17" t="s">
        <v>364</v>
      </c>
      <c r="C325" s="20">
        <f>C326+C329</f>
        <v>0</v>
      </c>
      <c r="D325" s="20">
        <f t="shared" ref="D325:E325" si="120">D326+D329</f>
        <v>0</v>
      </c>
      <c r="E325" s="20">
        <f t="shared" si="120"/>
        <v>0</v>
      </c>
      <c r="F325" s="20">
        <f t="shared" si="100"/>
        <v>0</v>
      </c>
      <c r="G325" s="20" t="s">
        <v>17</v>
      </c>
      <c r="H325" s="20" t="s">
        <v>17</v>
      </c>
      <c r="I325" s="20">
        <v>0</v>
      </c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" customFormat="1" ht="15.75" customHeight="1" x14ac:dyDescent="0.25">
      <c r="A326" s="18" t="s">
        <v>398</v>
      </c>
      <c r="B326" s="17" t="s">
        <v>341</v>
      </c>
      <c r="C326" s="20">
        <f>C327+C328</f>
        <v>0</v>
      </c>
      <c r="D326" s="20">
        <f t="shared" ref="D326:E326" si="121">D327+D328</f>
        <v>0</v>
      </c>
      <c r="E326" s="20">
        <f t="shared" si="121"/>
        <v>0</v>
      </c>
      <c r="F326" s="20">
        <f t="shared" si="100"/>
        <v>0</v>
      </c>
      <c r="G326" s="20" t="s">
        <v>17</v>
      </c>
      <c r="H326" s="20" t="s">
        <v>17</v>
      </c>
      <c r="I326" s="20">
        <v>0</v>
      </c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" customFormat="1" ht="15.75" customHeight="1" x14ac:dyDescent="0.25">
      <c r="A327" s="18" t="s">
        <v>399</v>
      </c>
      <c r="B327" s="17" t="s">
        <v>279</v>
      </c>
      <c r="C327" s="20">
        <v>0</v>
      </c>
      <c r="D327" s="20">
        <v>0</v>
      </c>
      <c r="E327" s="20">
        <v>0</v>
      </c>
      <c r="F327" s="20">
        <f t="shared" si="100"/>
        <v>0</v>
      </c>
      <c r="G327" s="20">
        <v>8869.58</v>
      </c>
      <c r="H327" s="20">
        <f>7.86/7.58</f>
        <v>1.0369393139841689</v>
      </c>
      <c r="I327" s="20">
        <f>F327*G327*H327/1000</f>
        <v>0</v>
      </c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" customFormat="1" ht="15.75" customHeight="1" x14ac:dyDescent="0.25">
      <c r="A328" s="18" t="s">
        <v>400</v>
      </c>
      <c r="B328" s="17" t="s">
        <v>281</v>
      </c>
      <c r="C328" s="20">
        <v>0</v>
      </c>
      <c r="D328" s="20">
        <v>0</v>
      </c>
      <c r="E328" s="20">
        <v>0</v>
      </c>
      <c r="F328" s="20">
        <f t="shared" si="100"/>
        <v>0</v>
      </c>
      <c r="G328" s="20">
        <v>7241.97</v>
      </c>
      <c r="H328" s="20">
        <f>7.86/7.58</f>
        <v>1.0369393139841689</v>
      </c>
      <c r="I328" s="20">
        <f>F328*G328*H328/1000</f>
        <v>0</v>
      </c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" customFormat="1" ht="15.75" customHeight="1" x14ac:dyDescent="0.25">
      <c r="A329" s="18" t="s">
        <v>401</v>
      </c>
      <c r="B329" s="17" t="s">
        <v>372</v>
      </c>
      <c r="C329" s="20">
        <f>C330+C331</f>
        <v>0</v>
      </c>
      <c r="D329" s="20">
        <f t="shared" ref="D329:E329" si="122">D330+D331</f>
        <v>0</v>
      </c>
      <c r="E329" s="20">
        <f t="shared" si="122"/>
        <v>0</v>
      </c>
      <c r="F329" s="20">
        <f t="shared" si="100"/>
        <v>0</v>
      </c>
      <c r="G329" s="20" t="s">
        <v>17</v>
      </c>
      <c r="H329" s="20" t="s">
        <v>17</v>
      </c>
      <c r="I329" s="20">
        <v>0</v>
      </c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" customFormat="1" ht="15.75" customHeight="1" x14ac:dyDescent="0.25">
      <c r="A330" s="18" t="s">
        <v>402</v>
      </c>
      <c r="B330" s="17" t="s">
        <v>279</v>
      </c>
      <c r="C330" s="20">
        <v>0</v>
      </c>
      <c r="D330" s="20">
        <v>0</v>
      </c>
      <c r="E330" s="20">
        <v>0</v>
      </c>
      <c r="F330" s="20">
        <f t="shared" si="100"/>
        <v>0</v>
      </c>
      <c r="G330" s="20">
        <v>8869.58</v>
      </c>
      <c r="H330" s="20">
        <f>7.86/7.58</f>
        <v>1.0369393139841689</v>
      </c>
      <c r="I330" s="20">
        <f>F330*G330*H330/1000</f>
        <v>0</v>
      </c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" customFormat="1" ht="15.75" customHeight="1" x14ac:dyDescent="0.25">
      <c r="A331" s="18" t="s">
        <v>403</v>
      </c>
      <c r="B331" s="17" t="s">
        <v>281</v>
      </c>
      <c r="C331" s="20">
        <v>0</v>
      </c>
      <c r="D331" s="20">
        <v>0</v>
      </c>
      <c r="E331" s="20">
        <v>0</v>
      </c>
      <c r="F331" s="20">
        <f t="shared" si="100"/>
        <v>0</v>
      </c>
      <c r="G331" s="20">
        <v>0</v>
      </c>
      <c r="H331" s="20">
        <f>7.86/7.58</f>
        <v>1.0369393139841689</v>
      </c>
      <c r="I331" s="20">
        <f>F331*G331*H331/1000</f>
        <v>0</v>
      </c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" customFormat="1" ht="15.75" customHeight="1" x14ac:dyDescent="0.25">
      <c r="A332" s="18" t="s">
        <v>404</v>
      </c>
      <c r="B332" s="17" t="s">
        <v>376</v>
      </c>
      <c r="C332" s="20">
        <f>C333+C336</f>
        <v>0</v>
      </c>
      <c r="D332" s="20">
        <f t="shared" ref="D332:E332" si="123">D333+D336</f>
        <v>0</v>
      </c>
      <c r="E332" s="20">
        <f t="shared" si="123"/>
        <v>0</v>
      </c>
      <c r="F332" s="20">
        <f t="shared" si="100"/>
        <v>0</v>
      </c>
      <c r="G332" s="20" t="s">
        <v>17</v>
      </c>
      <c r="H332" s="20" t="s">
        <v>17</v>
      </c>
      <c r="I332" s="20">
        <v>0</v>
      </c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" customFormat="1" ht="31.5" customHeight="1" x14ac:dyDescent="0.25">
      <c r="A333" s="18" t="s">
        <v>405</v>
      </c>
      <c r="B333" s="17" t="s">
        <v>341</v>
      </c>
      <c r="C333" s="20">
        <f>C334+C335</f>
        <v>0</v>
      </c>
      <c r="D333" s="20">
        <f t="shared" ref="D333:E333" si="124">D334+D335</f>
        <v>0</v>
      </c>
      <c r="E333" s="20">
        <f t="shared" si="124"/>
        <v>0</v>
      </c>
      <c r="F333" s="20">
        <f t="shared" si="100"/>
        <v>0</v>
      </c>
      <c r="G333" s="20" t="s">
        <v>17</v>
      </c>
      <c r="H333" s="20" t="s">
        <v>17</v>
      </c>
      <c r="I333" s="20">
        <v>0</v>
      </c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" customFormat="1" ht="15.75" customHeight="1" x14ac:dyDescent="0.25">
      <c r="A334" s="18" t="s">
        <v>406</v>
      </c>
      <c r="B334" s="17" t="s">
        <v>279</v>
      </c>
      <c r="C334" s="20">
        <v>0</v>
      </c>
      <c r="D334" s="20">
        <v>0</v>
      </c>
      <c r="E334" s="20">
        <v>0</v>
      </c>
      <c r="F334" s="20">
        <f t="shared" si="100"/>
        <v>0</v>
      </c>
      <c r="G334" s="20">
        <v>2521.4699999999998</v>
      </c>
      <c r="H334" s="20">
        <f>7.86/7.58</f>
        <v>1.0369393139841689</v>
      </c>
      <c r="I334" s="20">
        <f>F334*G334*H334/1000</f>
        <v>0</v>
      </c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" customFormat="1" ht="15.75" customHeight="1" x14ac:dyDescent="0.25">
      <c r="A335" s="18" t="s">
        <v>407</v>
      </c>
      <c r="B335" s="17" t="s">
        <v>281</v>
      </c>
      <c r="C335" s="20">
        <v>0</v>
      </c>
      <c r="D335" s="20">
        <v>0</v>
      </c>
      <c r="E335" s="20">
        <v>0</v>
      </c>
      <c r="F335" s="20">
        <f t="shared" si="100"/>
        <v>0</v>
      </c>
      <c r="G335" s="20">
        <v>0</v>
      </c>
      <c r="H335" s="20">
        <f>7.86/7.58</f>
        <v>1.0369393139841689</v>
      </c>
      <c r="I335" s="20">
        <f>F335*G335*H335/1000</f>
        <v>0</v>
      </c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" customFormat="1" ht="15.75" customHeight="1" x14ac:dyDescent="0.25">
      <c r="A336" s="18" t="s">
        <v>408</v>
      </c>
      <c r="B336" s="17" t="s">
        <v>372</v>
      </c>
      <c r="C336" s="20">
        <f>C337+C338</f>
        <v>0</v>
      </c>
      <c r="D336" s="20">
        <f t="shared" ref="D336:E336" si="125">D337+D338</f>
        <v>0</v>
      </c>
      <c r="E336" s="20">
        <f t="shared" si="125"/>
        <v>0</v>
      </c>
      <c r="F336" s="20">
        <f t="shared" si="100"/>
        <v>0</v>
      </c>
      <c r="G336" s="20" t="s">
        <v>17</v>
      </c>
      <c r="H336" s="20" t="s">
        <v>17</v>
      </c>
      <c r="I336" s="20">
        <v>0</v>
      </c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" customFormat="1" ht="15.75" customHeight="1" x14ac:dyDescent="0.25">
      <c r="A337" s="18" t="s">
        <v>409</v>
      </c>
      <c r="B337" s="17" t="s">
        <v>279</v>
      </c>
      <c r="C337" s="20">
        <v>0</v>
      </c>
      <c r="D337" s="20">
        <v>0</v>
      </c>
      <c r="E337" s="20">
        <v>0</v>
      </c>
      <c r="F337" s="20">
        <f t="shared" si="100"/>
        <v>0</v>
      </c>
      <c r="G337" s="20">
        <v>4969.3500000000004</v>
      </c>
      <c r="H337" s="20">
        <f>7.86/7.58</f>
        <v>1.0369393139841689</v>
      </c>
      <c r="I337" s="20">
        <f>F337*G337*H337/1000</f>
        <v>0</v>
      </c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" customFormat="1" ht="15.75" customHeight="1" x14ac:dyDescent="0.25">
      <c r="A338" s="18" t="s">
        <v>410</v>
      </c>
      <c r="B338" s="17" t="s">
        <v>281</v>
      </c>
      <c r="C338" s="20">
        <v>0</v>
      </c>
      <c r="D338" s="20">
        <v>0</v>
      </c>
      <c r="E338" s="20">
        <v>0</v>
      </c>
      <c r="F338" s="20">
        <f t="shared" si="100"/>
        <v>0</v>
      </c>
      <c r="G338" s="20">
        <v>0</v>
      </c>
      <c r="H338" s="20">
        <f>7.86/7.58</f>
        <v>1.0369393139841689</v>
      </c>
      <c r="I338" s="20">
        <f>F338*G338*H338/1000</f>
        <v>0</v>
      </c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" customFormat="1" ht="15.75" customHeight="1" x14ac:dyDescent="0.25">
      <c r="A339" s="18" t="s">
        <v>411</v>
      </c>
      <c r="B339" s="17" t="s">
        <v>381</v>
      </c>
      <c r="C339" s="20">
        <f>C340</f>
        <v>0</v>
      </c>
      <c r="D339" s="20">
        <f t="shared" ref="D339:E339" si="126">D340</f>
        <v>0</v>
      </c>
      <c r="E339" s="20">
        <f t="shared" si="126"/>
        <v>585.9</v>
      </c>
      <c r="F339" s="20">
        <f t="shared" si="100"/>
        <v>195.29999999999998</v>
      </c>
      <c r="G339" s="20" t="s">
        <v>17</v>
      </c>
      <c r="H339" s="20" t="s">
        <v>17</v>
      </c>
      <c r="I339" s="20">
        <v>0</v>
      </c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" customFormat="1" ht="15.75" customHeight="1" x14ac:dyDescent="0.25">
      <c r="A340" s="18" t="s">
        <v>412</v>
      </c>
      <c r="B340" s="17" t="s">
        <v>372</v>
      </c>
      <c r="C340" s="20">
        <f>C341+C342</f>
        <v>0</v>
      </c>
      <c r="D340" s="20">
        <f t="shared" ref="D340:E340" si="127">D341+D342</f>
        <v>0</v>
      </c>
      <c r="E340" s="20">
        <f t="shared" si="127"/>
        <v>585.9</v>
      </c>
      <c r="F340" s="20">
        <f t="shared" si="100"/>
        <v>195.29999999999998</v>
      </c>
      <c r="G340" s="20" t="s">
        <v>17</v>
      </c>
      <c r="H340" s="20" t="s">
        <v>17</v>
      </c>
      <c r="I340" s="20">
        <v>0</v>
      </c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" customFormat="1" ht="15.75" customHeight="1" x14ac:dyDescent="0.25">
      <c r="A341" s="18" t="s">
        <v>413</v>
      </c>
      <c r="B341" s="17" t="s">
        <v>279</v>
      </c>
      <c r="C341" s="20">
        <v>0</v>
      </c>
      <c r="D341" s="20">
        <v>0</v>
      </c>
      <c r="E341" s="20">
        <v>585.9</v>
      </c>
      <c r="F341" s="20">
        <f t="shared" ref="F341:F346" si="128">IFERROR(AVERAGE(C341:E341),0)</f>
        <v>195.29999999999998</v>
      </c>
      <c r="G341" s="20">
        <v>3779.01</v>
      </c>
      <c r="H341" s="20">
        <f>7.86/7.58</f>
        <v>1.0369393139841689</v>
      </c>
      <c r="I341" s="20">
        <f>F341*G341*H341/1000</f>
        <v>765.30336841424798</v>
      </c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" customFormat="1" ht="15.75" customHeight="1" x14ac:dyDescent="0.25">
      <c r="A342" s="18" t="s">
        <v>414</v>
      </c>
      <c r="B342" s="17" t="s">
        <v>281</v>
      </c>
      <c r="C342" s="20">
        <v>0</v>
      </c>
      <c r="D342" s="20">
        <v>0</v>
      </c>
      <c r="E342" s="20">
        <v>0</v>
      </c>
      <c r="F342" s="20">
        <f t="shared" si="128"/>
        <v>0</v>
      </c>
      <c r="G342" s="20">
        <v>0</v>
      </c>
      <c r="H342" s="20">
        <f>7.86/7.58</f>
        <v>1.0369393139841689</v>
      </c>
      <c r="I342" s="20">
        <f>F342*G342*H342/1000</f>
        <v>0</v>
      </c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" customFormat="1" ht="15.75" customHeight="1" x14ac:dyDescent="0.25">
      <c r="A343" s="18" t="s">
        <v>415</v>
      </c>
      <c r="B343" s="17" t="s">
        <v>416</v>
      </c>
      <c r="C343" s="20">
        <f>C344</f>
        <v>0</v>
      </c>
      <c r="D343" s="20">
        <f t="shared" ref="D343:E343" si="129">D344</f>
        <v>0</v>
      </c>
      <c r="E343" s="20">
        <f t="shared" si="129"/>
        <v>0</v>
      </c>
      <c r="F343" s="20">
        <f t="shared" si="128"/>
        <v>0</v>
      </c>
      <c r="G343" s="20" t="s">
        <v>17</v>
      </c>
      <c r="H343" s="20" t="s">
        <v>17</v>
      </c>
      <c r="I343" s="20">
        <v>0</v>
      </c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" customFormat="1" ht="15.75" customHeight="1" x14ac:dyDescent="0.25">
      <c r="A344" s="18" t="s">
        <v>417</v>
      </c>
      <c r="B344" s="17" t="s">
        <v>372</v>
      </c>
      <c r="C344" s="20">
        <f>C345+C346</f>
        <v>0</v>
      </c>
      <c r="D344" s="20">
        <f t="shared" ref="D344:E344" si="130">D345+D346</f>
        <v>0</v>
      </c>
      <c r="E344" s="20">
        <f t="shared" si="130"/>
        <v>0</v>
      </c>
      <c r="F344" s="20">
        <f t="shared" si="128"/>
        <v>0</v>
      </c>
      <c r="G344" s="20" t="s">
        <v>17</v>
      </c>
      <c r="H344" s="20" t="s">
        <v>17</v>
      </c>
      <c r="I344" s="20">
        <v>0</v>
      </c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" customFormat="1" ht="15.75" customHeight="1" x14ac:dyDescent="0.25">
      <c r="A345" s="18" t="s">
        <v>418</v>
      </c>
      <c r="B345" s="17" t="s">
        <v>279</v>
      </c>
      <c r="C345" s="20">
        <v>0</v>
      </c>
      <c r="D345" s="20">
        <v>0</v>
      </c>
      <c r="E345" s="20">
        <v>0</v>
      </c>
      <c r="F345" s="20">
        <f t="shared" si="128"/>
        <v>0</v>
      </c>
      <c r="G345" s="20">
        <v>4024.89</v>
      </c>
      <c r="H345" s="20">
        <f>7.86/7.58</f>
        <v>1.0369393139841689</v>
      </c>
      <c r="I345" s="20">
        <f>F345*G345*H345/1000</f>
        <v>0</v>
      </c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" customFormat="1" ht="15.75" customHeight="1" x14ac:dyDescent="0.25">
      <c r="A346" s="18" t="s">
        <v>419</v>
      </c>
      <c r="B346" s="17" t="s">
        <v>281</v>
      </c>
      <c r="C346" s="20">
        <v>0</v>
      </c>
      <c r="D346" s="20">
        <v>0</v>
      </c>
      <c r="E346" s="20">
        <v>0</v>
      </c>
      <c r="F346" s="20">
        <f t="shared" si="128"/>
        <v>0</v>
      </c>
      <c r="G346" s="20">
        <v>0</v>
      </c>
      <c r="H346" s="20">
        <f>7.86/7.58</f>
        <v>1.0369393139841689</v>
      </c>
      <c r="I346" s="20">
        <f>F346*G346*H346/1000</f>
        <v>0</v>
      </c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" customFormat="1" ht="15.75" customHeight="1" x14ac:dyDescent="0.25">
      <c r="A347" s="18" t="s">
        <v>420</v>
      </c>
      <c r="B347" s="17" t="s">
        <v>154</v>
      </c>
      <c r="C347" s="20">
        <v>0</v>
      </c>
      <c r="D347" s="20">
        <v>0</v>
      </c>
      <c r="E347" s="20">
        <v>0</v>
      </c>
      <c r="F347" s="20">
        <v>0</v>
      </c>
      <c r="G347" s="20" t="s">
        <v>17</v>
      </c>
      <c r="H347" s="20" t="s">
        <v>17</v>
      </c>
      <c r="I347" s="20">
        <v>0</v>
      </c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" customFormat="1" ht="15.75" customHeight="1" x14ac:dyDescent="0.25">
      <c r="A348" s="18" t="s">
        <v>421</v>
      </c>
      <c r="B348" s="17" t="s">
        <v>333</v>
      </c>
      <c r="C348" s="20">
        <v>0</v>
      </c>
      <c r="D348" s="20">
        <v>0</v>
      </c>
      <c r="E348" s="20">
        <v>0</v>
      </c>
      <c r="F348" s="20">
        <v>0</v>
      </c>
      <c r="G348" s="20">
        <v>0</v>
      </c>
      <c r="H348" s="20" t="s">
        <v>17</v>
      </c>
      <c r="I348" s="20">
        <v>0</v>
      </c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" customFormat="1" ht="15.75" customHeight="1" x14ac:dyDescent="0.25">
      <c r="A349" s="18" t="s">
        <v>422</v>
      </c>
      <c r="B349" s="17" t="s">
        <v>335</v>
      </c>
      <c r="C349" s="20">
        <v>0</v>
      </c>
      <c r="D349" s="20">
        <v>0</v>
      </c>
      <c r="E349" s="20">
        <v>0</v>
      </c>
      <c r="F349" s="20">
        <v>0</v>
      </c>
      <c r="G349" s="20">
        <v>0</v>
      </c>
      <c r="H349" s="20" t="s">
        <v>17</v>
      </c>
      <c r="I349" s="20">
        <v>0</v>
      </c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" customFormat="1" ht="15.75" customHeight="1" x14ac:dyDescent="0.25">
      <c r="A350" s="18" t="s">
        <v>423</v>
      </c>
      <c r="B350" s="17" t="s">
        <v>164</v>
      </c>
      <c r="C350" s="20">
        <f>C351+C368+C400</f>
        <v>553.04700000000003</v>
      </c>
      <c r="D350" s="20">
        <f>D351+D368+D400</f>
        <v>445.33799999999997</v>
      </c>
      <c r="E350" s="20">
        <f>E351+E368+E400</f>
        <v>5430.1365000000005</v>
      </c>
      <c r="F350" s="20">
        <f>F351+F368+F400</f>
        <v>2142.8404999999998</v>
      </c>
      <c r="G350" s="20" t="s">
        <v>17</v>
      </c>
      <c r="H350" s="20" t="s">
        <v>17</v>
      </c>
      <c r="I350" s="20">
        <f>I351+I368+I400</f>
        <v>18476.235181079534</v>
      </c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" customFormat="1" ht="15.75" customHeight="1" x14ac:dyDescent="0.25">
      <c r="A351" s="18" t="s">
        <v>424</v>
      </c>
      <c r="B351" s="17" t="s">
        <v>21</v>
      </c>
      <c r="C351" s="20">
        <f>C352+C360</f>
        <v>2.3810000000000002</v>
      </c>
      <c r="D351" s="20">
        <f>D352+D360</f>
        <v>3.085</v>
      </c>
      <c r="E351" s="20">
        <f>E352+E360</f>
        <v>5.0854999999999997</v>
      </c>
      <c r="F351" s="20">
        <f>F352+F360</f>
        <v>3.5171666666666668</v>
      </c>
      <c r="G351" s="20" t="s">
        <v>17</v>
      </c>
      <c r="H351" s="20" t="s">
        <v>17</v>
      </c>
      <c r="I351" s="20">
        <f>I352+I360</f>
        <v>4484.8604085660327</v>
      </c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" customFormat="1" ht="15.75" customHeight="1" x14ac:dyDescent="0.25">
      <c r="A352" s="18" t="s">
        <v>425</v>
      </c>
      <c r="B352" s="17" t="s">
        <v>273</v>
      </c>
      <c r="C352" s="20">
        <f>C354+C357</f>
        <v>1.6739999999999999</v>
      </c>
      <c r="D352" s="20">
        <f t="shared" ref="D352:E352" si="131">D354+D357</f>
        <v>3.0270000000000001</v>
      </c>
      <c r="E352" s="20">
        <f t="shared" si="131"/>
        <v>3.74</v>
      </c>
      <c r="F352" s="20">
        <f>IFERROR(AVERAGE(C352:E352),0)</f>
        <v>2.8136666666666668</v>
      </c>
      <c r="G352" s="20" t="s">
        <v>17</v>
      </c>
      <c r="H352" s="20" t="s">
        <v>17</v>
      </c>
      <c r="I352" s="20">
        <f>SUM(I353:I359)</f>
        <v>2793.2107808770825</v>
      </c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" customFormat="1" ht="15.75" customHeight="1" x14ac:dyDescent="0.25">
      <c r="A353" s="18" t="s">
        <v>426</v>
      </c>
      <c r="B353" s="17" t="s">
        <v>275</v>
      </c>
      <c r="C353" s="20">
        <f>C352</f>
        <v>1.6739999999999999</v>
      </c>
      <c r="D353" s="20">
        <f t="shared" ref="D353:E353" si="132">D352</f>
        <v>3.0270000000000001</v>
      </c>
      <c r="E353" s="20">
        <f t="shared" si="132"/>
        <v>3.74</v>
      </c>
      <c r="F353" s="20">
        <f>IFERROR(AVERAGE(C353:E353),0)</f>
        <v>2.8136666666666668</v>
      </c>
      <c r="G353" s="20" t="s">
        <v>17</v>
      </c>
      <c r="H353" s="20" t="s">
        <v>17</v>
      </c>
      <c r="I353" s="20">
        <v>0</v>
      </c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" customFormat="1" ht="15.75" customHeight="1" x14ac:dyDescent="0.25">
      <c r="A354" s="18" t="s">
        <v>427</v>
      </c>
      <c r="B354" s="17" t="s">
        <v>277</v>
      </c>
      <c r="C354" s="20">
        <f>C355+C356</f>
        <v>1.3160000000000001</v>
      </c>
      <c r="D354" s="20">
        <f t="shared" ref="D354:E354" si="133">D355+D356</f>
        <v>1.3280000000000001</v>
      </c>
      <c r="E354" s="20">
        <f t="shared" si="133"/>
        <v>1.127</v>
      </c>
      <c r="F354" s="20">
        <f>IFERROR(AVERAGE(C354:E354),0)</f>
        <v>1.2569999999999999</v>
      </c>
      <c r="G354" s="20" t="s">
        <v>17</v>
      </c>
      <c r="H354" s="20" t="s">
        <v>17</v>
      </c>
      <c r="I354" s="20">
        <v>0</v>
      </c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" customFormat="1" ht="15.75" customHeight="1" x14ac:dyDescent="0.25">
      <c r="A355" s="18" t="s">
        <v>428</v>
      </c>
      <c r="B355" s="17" t="s">
        <v>279</v>
      </c>
      <c r="C355" s="20">
        <v>0.873</v>
      </c>
      <c r="D355" s="20">
        <v>0.80500000000000005</v>
      </c>
      <c r="E355" s="20">
        <v>1.0660000000000001</v>
      </c>
      <c r="F355" s="20">
        <f t="shared" ref="F355:F359" si="134">IFERROR(AVERAGE(C355:E355),0)</f>
        <v>0.91466666666666663</v>
      </c>
      <c r="G355" s="20">
        <v>943243.66</v>
      </c>
      <c r="H355" s="20">
        <f>5.06/4.89</f>
        <v>1.0347648261758691</v>
      </c>
      <c r="I355" s="20">
        <f>F355*G355*H355/1000</f>
        <v>892.74701100084519</v>
      </c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" customFormat="1" ht="15.75" customHeight="1" x14ac:dyDescent="0.25">
      <c r="A356" s="18" t="s">
        <v>429</v>
      </c>
      <c r="B356" s="17" t="s">
        <v>281</v>
      </c>
      <c r="C356" s="20">
        <v>0.443</v>
      </c>
      <c r="D356" s="20">
        <v>0.52300000000000002</v>
      </c>
      <c r="E356" s="20">
        <v>6.0999999999999999E-2</v>
      </c>
      <c r="F356" s="20">
        <f t="shared" si="134"/>
        <v>0.34233333333333332</v>
      </c>
      <c r="G356" s="20">
        <v>846408.36</v>
      </c>
      <c r="H356" s="20">
        <f>5.06/4.89</f>
        <v>1.0347648261758691</v>
      </c>
      <c r="I356" s="20">
        <f>F356*G356*H356/1000</f>
        <v>299.82703556531698</v>
      </c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" customFormat="1" ht="31.5" customHeight="1" x14ac:dyDescent="0.25">
      <c r="A357" s="18" t="s">
        <v>430</v>
      </c>
      <c r="B357" s="17" t="s">
        <v>283</v>
      </c>
      <c r="C357" s="20">
        <f>C358+C359</f>
        <v>0.35799999999999998</v>
      </c>
      <c r="D357" s="20">
        <f t="shared" ref="D357:E357" si="135">D358+D359</f>
        <v>1.6989999999999998</v>
      </c>
      <c r="E357" s="20">
        <f t="shared" si="135"/>
        <v>2.613</v>
      </c>
      <c r="F357" s="20">
        <f t="shared" si="134"/>
        <v>1.5566666666666666</v>
      </c>
      <c r="G357" s="20" t="s">
        <v>17</v>
      </c>
      <c r="H357" s="20" t="s">
        <v>17</v>
      </c>
      <c r="I357" s="20">
        <v>0</v>
      </c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" customFormat="1" ht="15.75" customHeight="1" x14ac:dyDescent="0.25">
      <c r="A358" s="18" t="s">
        <v>431</v>
      </c>
      <c r="B358" s="17" t="s">
        <v>279</v>
      </c>
      <c r="C358" s="20">
        <v>0.35799999999999998</v>
      </c>
      <c r="D358" s="20">
        <v>1.5089999999999999</v>
      </c>
      <c r="E358" s="20">
        <v>1.58</v>
      </c>
      <c r="F358" s="20">
        <f t="shared" si="134"/>
        <v>1.149</v>
      </c>
      <c r="G358" s="20">
        <v>1067753.74</v>
      </c>
      <c r="H358" s="20">
        <f>5.06/4.89</f>
        <v>1.0347648261758691</v>
      </c>
      <c r="I358" s="20">
        <f>F358*G358*H358/1000</f>
        <v>1269.5002411320245</v>
      </c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" customFormat="1" ht="15.75" customHeight="1" x14ac:dyDescent="0.25">
      <c r="A359" s="18" t="s">
        <v>432</v>
      </c>
      <c r="B359" s="17" t="s">
        <v>281</v>
      </c>
      <c r="C359" s="20">
        <v>0</v>
      </c>
      <c r="D359" s="20">
        <v>0.19</v>
      </c>
      <c r="E359" s="20">
        <v>1.0329999999999999</v>
      </c>
      <c r="F359" s="20">
        <f t="shared" si="134"/>
        <v>0.40766666666666662</v>
      </c>
      <c r="G359" s="20">
        <v>784982.88</v>
      </c>
      <c r="H359" s="20">
        <f>5.06/4.89</f>
        <v>1.0347648261758691</v>
      </c>
      <c r="I359" s="20">
        <f>F359*G359*H359/1000</f>
        <v>331.13649317889565</v>
      </c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" customFormat="1" ht="78.75" customHeight="1" x14ac:dyDescent="0.25">
      <c r="A360" s="18" t="s">
        <v>433</v>
      </c>
      <c r="B360" s="17" t="s">
        <v>287</v>
      </c>
      <c r="C360" s="20">
        <f>C362+C365</f>
        <v>0.70700000000000007</v>
      </c>
      <c r="D360" s="20">
        <f t="shared" ref="D360:E360" si="136">D362+D365</f>
        <v>5.8000000000000003E-2</v>
      </c>
      <c r="E360" s="20">
        <f t="shared" si="136"/>
        <v>1.3454999999999997</v>
      </c>
      <c r="F360" s="20">
        <f>IFERROR(AVERAGE(C360:E360),0)</f>
        <v>0.70350000000000001</v>
      </c>
      <c r="G360" s="20" t="s">
        <v>17</v>
      </c>
      <c r="H360" s="20" t="s">
        <v>17</v>
      </c>
      <c r="I360" s="20">
        <f>SUM(I361:I367)</f>
        <v>1691.64962768895</v>
      </c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" customFormat="1" ht="15.75" customHeight="1" x14ac:dyDescent="0.25">
      <c r="A361" s="18" t="s">
        <v>434</v>
      </c>
      <c r="B361" s="17" t="s">
        <v>275</v>
      </c>
      <c r="C361" s="20">
        <f>C360</f>
        <v>0.70700000000000007</v>
      </c>
      <c r="D361" s="20">
        <f t="shared" ref="D361:E361" si="137">D360</f>
        <v>5.8000000000000003E-2</v>
      </c>
      <c r="E361" s="20">
        <f t="shared" si="137"/>
        <v>1.3454999999999997</v>
      </c>
      <c r="F361" s="20">
        <f>IFERROR(AVERAGE(C361:E361),0)</f>
        <v>0.70350000000000001</v>
      </c>
      <c r="G361" s="20" t="s">
        <v>17</v>
      </c>
      <c r="H361" s="20" t="s">
        <v>17</v>
      </c>
      <c r="I361" s="20">
        <v>0</v>
      </c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" customFormat="1" ht="15.75" customHeight="1" x14ac:dyDescent="0.25">
      <c r="A362" s="18" t="s">
        <v>435</v>
      </c>
      <c r="B362" s="17" t="s">
        <v>290</v>
      </c>
      <c r="C362" s="20">
        <f>C363+C364</f>
        <v>0.70700000000000007</v>
      </c>
      <c r="D362" s="20">
        <f t="shared" ref="D362:E362" si="138">D363+D364</f>
        <v>5.8000000000000003E-2</v>
      </c>
      <c r="E362" s="20">
        <f t="shared" si="138"/>
        <v>1.3384999999999998</v>
      </c>
      <c r="F362" s="20">
        <f>IFERROR(AVERAGE(C362:E362),0)</f>
        <v>0.7011666666666666</v>
      </c>
      <c r="G362" s="20" t="s">
        <v>17</v>
      </c>
      <c r="H362" s="20" t="s">
        <v>17</v>
      </c>
      <c r="I362" s="20">
        <v>0</v>
      </c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" customFormat="1" ht="15.75" customHeight="1" x14ac:dyDescent="0.25">
      <c r="A363" s="18" t="s">
        <v>436</v>
      </c>
      <c r="B363" s="17" t="s">
        <v>279</v>
      </c>
      <c r="C363" s="20">
        <v>0.20300000000000001</v>
      </c>
      <c r="D363" s="20">
        <v>0</v>
      </c>
      <c r="E363" s="20">
        <v>0.26100000000000001</v>
      </c>
      <c r="F363" s="20">
        <f t="shared" ref="F363:F367" si="139">IFERROR(AVERAGE(C363:E363),0)</f>
        <v>0.15466666666666667</v>
      </c>
      <c r="G363" s="20">
        <v>2167807.37</v>
      </c>
      <c r="H363" s="20">
        <f>5.06/4.89</f>
        <v>1.0347648261758691</v>
      </c>
      <c r="I363" s="20">
        <f>F363*G363*H363/1000</f>
        <v>346.94375293665991</v>
      </c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" customFormat="1" ht="15.75" customHeight="1" x14ac:dyDescent="0.25">
      <c r="A364" s="18" t="s">
        <v>437</v>
      </c>
      <c r="B364" s="17" t="s">
        <v>281</v>
      </c>
      <c r="C364" s="20">
        <v>0.504</v>
      </c>
      <c r="D364" s="20">
        <v>5.8000000000000003E-2</v>
      </c>
      <c r="E364" s="20">
        <v>1.0774999999999999</v>
      </c>
      <c r="F364" s="20">
        <f t="shared" si="139"/>
        <v>0.54649999999999999</v>
      </c>
      <c r="G364" s="20">
        <v>2371573.4700000002</v>
      </c>
      <c r="H364" s="20">
        <f>5.06/4.89</f>
        <v>1.0347648261758691</v>
      </c>
      <c r="I364" s="20">
        <f>F364*G364*H364/1000</f>
        <v>1341.1223723632513</v>
      </c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" customFormat="1" ht="47.25" customHeight="1" x14ac:dyDescent="0.25">
      <c r="A365" s="18" t="s">
        <v>438</v>
      </c>
      <c r="B365" s="17" t="s">
        <v>294</v>
      </c>
      <c r="C365" s="20">
        <f>C366+C367</f>
        <v>0</v>
      </c>
      <c r="D365" s="20">
        <f t="shared" ref="D365:E365" si="140">D366+D367</f>
        <v>0</v>
      </c>
      <c r="E365" s="20">
        <f t="shared" si="140"/>
        <v>7.0000000000000001E-3</v>
      </c>
      <c r="F365" s="20">
        <f t="shared" si="139"/>
        <v>2.3333333333333335E-3</v>
      </c>
      <c r="G365" s="20" t="s">
        <v>17</v>
      </c>
      <c r="H365" s="20" t="s">
        <v>17</v>
      </c>
      <c r="I365" s="20">
        <v>0</v>
      </c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" customFormat="1" ht="15.75" customHeight="1" x14ac:dyDescent="0.25">
      <c r="A366" s="18" t="s">
        <v>439</v>
      </c>
      <c r="B366" s="17" t="s">
        <v>279</v>
      </c>
      <c r="C366" s="20">
        <v>0</v>
      </c>
      <c r="D366" s="20">
        <v>0</v>
      </c>
      <c r="E366" s="20">
        <v>7.0000000000000001E-3</v>
      </c>
      <c r="F366" s="20">
        <f t="shared" si="139"/>
        <v>2.3333333333333335E-3</v>
      </c>
      <c r="G366" s="20">
        <v>1484189.16</v>
      </c>
      <c r="H366" s="20">
        <f>5.06/4.89</f>
        <v>1.0347648261758691</v>
      </c>
      <c r="I366" s="20">
        <f>F366*G366*H366/1000</f>
        <v>3.5835023890388547</v>
      </c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" customFormat="1" ht="15.75" customHeight="1" x14ac:dyDescent="0.25">
      <c r="A367" s="18" t="s">
        <v>440</v>
      </c>
      <c r="B367" s="17" t="s">
        <v>281</v>
      </c>
      <c r="C367" s="20">
        <v>0</v>
      </c>
      <c r="D367" s="20">
        <v>0</v>
      </c>
      <c r="E367" s="20">
        <v>0</v>
      </c>
      <c r="F367" s="20">
        <f t="shared" si="139"/>
        <v>0</v>
      </c>
      <c r="G367" s="20">
        <v>747968.77</v>
      </c>
      <c r="H367" s="20">
        <f>5.06/4.89</f>
        <v>1.0347648261758691</v>
      </c>
      <c r="I367" s="20">
        <f>F367*G367*H367/1000</f>
        <v>0</v>
      </c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" customFormat="1" ht="15.75" customHeight="1" x14ac:dyDescent="0.25">
      <c r="A368" s="18" t="s">
        <v>441</v>
      </c>
      <c r="B368" s="17" t="s">
        <v>62</v>
      </c>
      <c r="C368" s="20">
        <f>C369+C383</f>
        <v>1.6660000000000001</v>
      </c>
      <c r="D368" s="20">
        <f>D369+D383</f>
        <v>2.363</v>
      </c>
      <c r="E368" s="20">
        <f>E369+E383</f>
        <v>5.9409999999999989</v>
      </c>
      <c r="F368" s="20">
        <f>F369+F383</f>
        <v>3.3233333333333333</v>
      </c>
      <c r="G368" s="20" t="s">
        <v>17</v>
      </c>
      <c r="H368" s="20" t="s">
        <v>17</v>
      </c>
      <c r="I368" s="20">
        <f>I369+I383</f>
        <v>8361.6355444617839</v>
      </c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" customFormat="1" ht="15.75" customHeight="1" x14ac:dyDescent="0.25">
      <c r="A369" s="18" t="s">
        <v>442</v>
      </c>
      <c r="B369" s="17" t="s">
        <v>299</v>
      </c>
      <c r="C369" s="20">
        <f>C371+C374+C377+C380</f>
        <v>1.3380000000000001</v>
      </c>
      <c r="D369" s="20">
        <f t="shared" ref="D369:E369" si="141">D371+D374+D377+D380</f>
        <v>1.7929999999999999</v>
      </c>
      <c r="E369" s="20">
        <f t="shared" si="141"/>
        <v>2.5839999999999996</v>
      </c>
      <c r="F369" s="20">
        <f>IFERROR(AVERAGE(C369:E369),0)</f>
        <v>1.905</v>
      </c>
      <c r="G369" s="20" t="s">
        <v>17</v>
      </c>
      <c r="H369" s="20" t="s">
        <v>17</v>
      </c>
      <c r="I369" s="20">
        <f>SUM(I370:I382)</f>
        <v>5434.9616622152262</v>
      </c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" customFormat="1" ht="15.75" customHeight="1" x14ac:dyDescent="0.25">
      <c r="A370" s="18" t="s">
        <v>443</v>
      </c>
      <c r="B370" s="17" t="s">
        <v>301</v>
      </c>
      <c r="C370" s="20">
        <f>C369</f>
        <v>1.3380000000000001</v>
      </c>
      <c r="D370" s="20">
        <f t="shared" ref="D370:E370" si="142">D369</f>
        <v>1.7929999999999999</v>
      </c>
      <c r="E370" s="20">
        <f t="shared" si="142"/>
        <v>2.5839999999999996</v>
      </c>
      <c r="F370" s="20">
        <f>IFERROR(AVERAGE(C370:E370),0)</f>
        <v>1.905</v>
      </c>
      <c r="G370" s="20" t="s">
        <v>17</v>
      </c>
      <c r="H370" s="20" t="s">
        <v>17</v>
      </c>
      <c r="I370" s="20">
        <v>0</v>
      </c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" customFormat="1" ht="15.75" customHeight="1" x14ac:dyDescent="0.25">
      <c r="A371" s="18" t="s">
        <v>444</v>
      </c>
      <c r="B371" s="17" t="s">
        <v>290</v>
      </c>
      <c r="C371" s="20">
        <f>C372+C373</f>
        <v>0.50600000000000001</v>
      </c>
      <c r="D371" s="20">
        <f t="shared" ref="D371:E371" si="143">D372+D373</f>
        <v>0</v>
      </c>
      <c r="E371" s="20">
        <f t="shared" si="143"/>
        <v>0.42199999999999999</v>
      </c>
      <c r="F371" s="20">
        <f>IFERROR(AVERAGE(C371:E371),0)</f>
        <v>0.30933333333333329</v>
      </c>
      <c r="G371" s="20" t="s">
        <v>17</v>
      </c>
      <c r="H371" s="20" t="s">
        <v>17</v>
      </c>
      <c r="I371" s="20">
        <v>0</v>
      </c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" customFormat="1" ht="15.75" customHeight="1" x14ac:dyDescent="0.25">
      <c r="A372" s="18" t="s">
        <v>445</v>
      </c>
      <c r="B372" s="17" t="s">
        <v>279</v>
      </c>
      <c r="C372" s="20">
        <v>0.50600000000000001</v>
      </c>
      <c r="D372" s="20">
        <v>0</v>
      </c>
      <c r="E372" s="20">
        <v>0.42199999999999999</v>
      </c>
      <c r="F372" s="20">
        <f t="shared" ref="F372:F382" si="144">IFERROR(AVERAGE(C372:E372),0)</f>
        <v>0.30933333333333329</v>
      </c>
      <c r="G372" s="20">
        <v>2094359.64</v>
      </c>
      <c r="H372" s="20">
        <f>6.28/6.06</f>
        <v>1.0363036303630364</v>
      </c>
      <c r="I372" s="20">
        <f>F372*G372*H372/1000</f>
        <v>671.37474611537948</v>
      </c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" customFormat="1" ht="15.75" customHeight="1" x14ac:dyDescent="0.25">
      <c r="A373" s="18" t="s">
        <v>446</v>
      </c>
      <c r="B373" s="17" t="s">
        <v>281</v>
      </c>
      <c r="C373" s="20">
        <v>0</v>
      </c>
      <c r="D373" s="20">
        <v>0</v>
      </c>
      <c r="E373" s="20">
        <v>0</v>
      </c>
      <c r="F373" s="20">
        <f t="shared" si="144"/>
        <v>0</v>
      </c>
      <c r="G373" s="20">
        <v>893226.49</v>
      </c>
      <c r="H373" s="20">
        <f>6.28/6.06</f>
        <v>1.0363036303630364</v>
      </c>
      <c r="I373" s="20">
        <f>F373*G373*H373/1000</f>
        <v>0</v>
      </c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" customFormat="1" ht="15.75" customHeight="1" x14ac:dyDescent="0.25">
      <c r="A374" s="18" t="s">
        <v>447</v>
      </c>
      <c r="B374" s="17" t="s">
        <v>294</v>
      </c>
      <c r="C374" s="20">
        <f>C375+C376</f>
        <v>0.59</v>
      </c>
      <c r="D374" s="20">
        <f t="shared" ref="D374:E374" si="145">D375+D376</f>
        <v>0.378</v>
      </c>
      <c r="E374" s="20">
        <f t="shared" si="145"/>
        <v>0.94399999999999995</v>
      </c>
      <c r="F374" s="20">
        <f t="shared" si="144"/>
        <v>0.63733333333333331</v>
      </c>
      <c r="G374" s="20" t="s">
        <v>17</v>
      </c>
      <c r="H374" s="20" t="s">
        <v>17</v>
      </c>
      <c r="I374" s="20">
        <v>0</v>
      </c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" customFormat="1" ht="15.75" customHeight="1" x14ac:dyDescent="0.25">
      <c r="A375" s="18" t="s">
        <v>448</v>
      </c>
      <c r="B375" s="17" t="s">
        <v>279</v>
      </c>
      <c r="C375" s="20">
        <v>0.38600000000000001</v>
      </c>
      <c r="D375" s="20">
        <v>0.378</v>
      </c>
      <c r="E375" s="20">
        <v>0.94399999999999995</v>
      </c>
      <c r="F375" s="20">
        <f t="shared" si="144"/>
        <v>0.56933333333333336</v>
      </c>
      <c r="G375" s="20">
        <v>2473151.09</v>
      </c>
      <c r="H375" s="20">
        <f>6.28/6.06</f>
        <v>1.0363036303630364</v>
      </c>
      <c r="I375" s="20">
        <f>F375*G375*H375/1000</f>
        <v>1459.1645845765458</v>
      </c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" customFormat="1" ht="31.5" customHeight="1" x14ac:dyDescent="0.25">
      <c r="A376" s="18" t="s">
        <v>449</v>
      </c>
      <c r="B376" s="17" t="s">
        <v>281</v>
      </c>
      <c r="C376" s="20">
        <v>0.20399999999999999</v>
      </c>
      <c r="D376" s="20">
        <v>0</v>
      </c>
      <c r="E376" s="20">
        <v>0</v>
      </c>
      <c r="F376" s="20">
        <f t="shared" si="144"/>
        <v>6.7999999999999991E-2</v>
      </c>
      <c r="G376" s="20">
        <v>1529546.44</v>
      </c>
      <c r="H376" s="20">
        <f>6.28/6.06</f>
        <v>1.0363036303630364</v>
      </c>
      <c r="I376" s="20">
        <f>F376*G376*H376/1000</f>
        <v>107.78506794349835</v>
      </c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" customFormat="1" ht="15.75" customHeight="1" x14ac:dyDescent="0.25">
      <c r="A377" s="18" t="s">
        <v>450</v>
      </c>
      <c r="B377" s="17" t="s">
        <v>309</v>
      </c>
      <c r="C377" s="20">
        <f>C378+C379</f>
        <v>0.24199999999999999</v>
      </c>
      <c r="D377" s="20">
        <f t="shared" ref="D377:E377" si="146">D378+D379</f>
        <v>0.47499999999999998</v>
      </c>
      <c r="E377" s="20">
        <f t="shared" si="146"/>
        <v>1.218</v>
      </c>
      <c r="F377" s="20">
        <f t="shared" si="144"/>
        <v>0.64500000000000002</v>
      </c>
      <c r="G377" s="20" t="s">
        <v>17</v>
      </c>
      <c r="H377" s="20" t="s">
        <v>17</v>
      </c>
      <c r="I377" s="20">
        <v>0</v>
      </c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" customFormat="1" ht="15.75" customHeight="1" x14ac:dyDescent="0.25">
      <c r="A378" s="18" t="s">
        <v>451</v>
      </c>
      <c r="B378" s="17" t="s">
        <v>279</v>
      </c>
      <c r="C378" s="20">
        <v>0.24199999999999999</v>
      </c>
      <c r="D378" s="20">
        <v>0.47499999999999998</v>
      </c>
      <c r="E378" s="20">
        <v>0.52600000000000002</v>
      </c>
      <c r="F378" s="20">
        <f t="shared" si="144"/>
        <v>0.41433333333333328</v>
      </c>
      <c r="G378" s="20">
        <v>3780142.62</v>
      </c>
      <c r="H378" s="20">
        <f>6.28/6.06</f>
        <v>1.0363036303630364</v>
      </c>
      <c r="I378" s="20">
        <f>F378*G378*H378/1000</f>
        <v>1623.0992572840923</v>
      </c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" customFormat="1" ht="15.75" customHeight="1" x14ac:dyDescent="0.25">
      <c r="A379" s="18" t="s">
        <v>452</v>
      </c>
      <c r="B379" s="17" t="s">
        <v>281</v>
      </c>
      <c r="C379" s="20">
        <v>0</v>
      </c>
      <c r="D379" s="20">
        <v>0</v>
      </c>
      <c r="E379" s="20">
        <v>0.69199999999999995</v>
      </c>
      <c r="F379" s="20">
        <f t="shared" si="144"/>
        <v>0.23066666666666666</v>
      </c>
      <c r="G379" s="20">
        <v>0</v>
      </c>
      <c r="H379" s="20">
        <f>6.28/6.06</f>
        <v>1.0363036303630364</v>
      </c>
      <c r="I379" s="20">
        <f>F379*G379*H379/1000</f>
        <v>0</v>
      </c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" customFormat="1" ht="63" customHeight="1" x14ac:dyDescent="0.25">
      <c r="A380" s="18" t="s">
        <v>453</v>
      </c>
      <c r="B380" s="17" t="s">
        <v>313</v>
      </c>
      <c r="C380" s="20">
        <f>C381+C382</f>
        <v>0</v>
      </c>
      <c r="D380" s="20">
        <f t="shared" ref="D380:E380" si="147">D381+D382</f>
        <v>0.94</v>
      </c>
      <c r="E380" s="20">
        <f t="shared" si="147"/>
        <v>0</v>
      </c>
      <c r="F380" s="20">
        <f t="shared" si="144"/>
        <v>0.3133333333333333</v>
      </c>
      <c r="G380" s="20" t="s">
        <v>17</v>
      </c>
      <c r="H380" s="20" t="s">
        <v>17</v>
      </c>
      <c r="I380" s="20">
        <v>0</v>
      </c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" customFormat="1" ht="15.75" customHeight="1" x14ac:dyDescent="0.25">
      <c r="A381" s="18" t="s">
        <v>454</v>
      </c>
      <c r="B381" s="17" t="s">
        <v>279</v>
      </c>
      <c r="C381" s="20">
        <v>0</v>
      </c>
      <c r="D381" s="20">
        <v>0.94</v>
      </c>
      <c r="E381" s="20">
        <v>0</v>
      </c>
      <c r="F381" s="20">
        <f t="shared" si="144"/>
        <v>0.3133333333333333</v>
      </c>
      <c r="G381" s="20">
        <v>4846002.33</v>
      </c>
      <c r="H381" s="20">
        <f>6.28/6.06</f>
        <v>1.0363036303630364</v>
      </c>
      <c r="I381" s="20">
        <f>F381*G381*H381/1000</f>
        <v>1573.5380062957097</v>
      </c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" customFormat="1" ht="15.75" customHeight="1" x14ac:dyDescent="0.25">
      <c r="A382" s="18" t="s">
        <v>455</v>
      </c>
      <c r="B382" s="17" t="s">
        <v>281</v>
      </c>
      <c r="C382" s="20">
        <v>0</v>
      </c>
      <c r="D382" s="20">
        <v>0</v>
      </c>
      <c r="E382" s="20">
        <v>0</v>
      </c>
      <c r="F382" s="20">
        <f t="shared" si="144"/>
        <v>0</v>
      </c>
      <c r="G382" s="20">
        <v>0</v>
      </c>
      <c r="H382" s="20">
        <f>6.28/6.06</f>
        <v>1.0363036303630364</v>
      </c>
      <c r="I382" s="20">
        <f>F382*G382*H382/1000</f>
        <v>0</v>
      </c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" customFormat="1" ht="110.25" customHeight="1" x14ac:dyDescent="0.25">
      <c r="A383" s="18" t="s">
        <v>456</v>
      </c>
      <c r="B383" s="17" t="s">
        <v>317</v>
      </c>
      <c r="C383" s="20">
        <f>C385+C388+C391+C394</f>
        <v>0.32800000000000001</v>
      </c>
      <c r="D383" s="20">
        <f t="shared" ref="D383:E383" si="148">D385+D388+D391+D394</f>
        <v>0.57000000000000006</v>
      </c>
      <c r="E383" s="20">
        <f t="shared" si="148"/>
        <v>3.3569999999999998</v>
      </c>
      <c r="F383" s="20">
        <f>IFERROR(AVERAGE(C383:E383),0)</f>
        <v>1.4183333333333332</v>
      </c>
      <c r="G383" s="20" t="s">
        <v>17</v>
      </c>
      <c r="H383" s="20" t="s">
        <v>17</v>
      </c>
      <c r="I383" s="20">
        <f>SUM(I384:I396)</f>
        <v>2926.6738822465572</v>
      </c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" customFormat="1" ht="31.5" customHeight="1" x14ac:dyDescent="0.25">
      <c r="A384" s="18" t="s">
        <v>457</v>
      </c>
      <c r="B384" s="17" t="s">
        <v>301</v>
      </c>
      <c r="C384" s="20">
        <f>C383</f>
        <v>0.32800000000000001</v>
      </c>
      <c r="D384" s="20">
        <f t="shared" ref="D384:E384" si="149">D383</f>
        <v>0.57000000000000006</v>
      </c>
      <c r="E384" s="20">
        <f t="shared" si="149"/>
        <v>3.3569999999999998</v>
      </c>
      <c r="F384" s="20">
        <f>IFERROR(AVERAGE(C384:E384),0)</f>
        <v>1.4183333333333332</v>
      </c>
      <c r="G384" s="20" t="s">
        <v>17</v>
      </c>
      <c r="H384" s="20" t="s">
        <v>17</v>
      </c>
      <c r="I384" s="20">
        <v>0</v>
      </c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" customFormat="1" ht="31.5" customHeight="1" x14ac:dyDescent="0.25">
      <c r="A385" s="18" t="s">
        <v>458</v>
      </c>
      <c r="B385" s="17" t="s">
        <v>290</v>
      </c>
      <c r="C385" s="20">
        <f>C386+C387</f>
        <v>0.188</v>
      </c>
      <c r="D385" s="20">
        <f t="shared" ref="D385:E385" si="150">D386+D387</f>
        <v>0</v>
      </c>
      <c r="E385" s="20">
        <f t="shared" si="150"/>
        <v>0.85499999999999998</v>
      </c>
      <c r="F385" s="20">
        <f>IFERROR(AVERAGE(C385:E385),0)</f>
        <v>0.34766666666666662</v>
      </c>
      <c r="G385" s="20" t="s">
        <v>17</v>
      </c>
      <c r="H385" s="20" t="s">
        <v>17</v>
      </c>
      <c r="I385" s="20">
        <v>0</v>
      </c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" customFormat="1" ht="31.5" customHeight="1" x14ac:dyDescent="0.25">
      <c r="A386" s="18" t="s">
        <v>459</v>
      </c>
      <c r="B386" s="17" t="s">
        <v>279</v>
      </c>
      <c r="C386" s="20">
        <v>0.188</v>
      </c>
      <c r="D386" s="20">
        <v>0</v>
      </c>
      <c r="E386" s="20">
        <v>0.51</v>
      </c>
      <c r="F386" s="20">
        <f t="shared" ref="F386:F396" si="151">IFERROR(AVERAGE(C386:E386),0)</f>
        <v>0.23266666666666666</v>
      </c>
      <c r="G386" s="20">
        <v>0</v>
      </c>
      <c r="H386" s="20">
        <f>6.28/6.06</f>
        <v>1.0363036303630364</v>
      </c>
      <c r="I386" s="20">
        <f>F386*G386*H386/1000</f>
        <v>0</v>
      </c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" customFormat="1" ht="15.75" customHeight="1" x14ac:dyDescent="0.25">
      <c r="A387" s="18" t="s">
        <v>460</v>
      </c>
      <c r="B387" s="17" t="s">
        <v>281</v>
      </c>
      <c r="C387" s="20">
        <v>0</v>
      </c>
      <c r="D387" s="20">
        <v>0</v>
      </c>
      <c r="E387" s="20">
        <v>0.34499999999999997</v>
      </c>
      <c r="F387" s="20">
        <f t="shared" si="151"/>
        <v>0.11499999999999999</v>
      </c>
      <c r="G387" s="20">
        <v>1356118.63</v>
      </c>
      <c r="H387" s="20">
        <f>6.28/6.06</f>
        <v>1.0363036303630364</v>
      </c>
      <c r="I387" s="20">
        <f>F387*G387*H387/1000</f>
        <v>161.61532583927394</v>
      </c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" customFormat="1" ht="15.75" customHeight="1" x14ac:dyDescent="0.25">
      <c r="A388" s="18" t="s">
        <v>461</v>
      </c>
      <c r="B388" s="17" t="s">
        <v>294</v>
      </c>
      <c r="C388" s="20">
        <f>C389+C390</f>
        <v>0.14000000000000001</v>
      </c>
      <c r="D388" s="20">
        <f t="shared" ref="D388:E388" si="152">D389+D390</f>
        <v>0</v>
      </c>
      <c r="E388" s="20">
        <f t="shared" si="152"/>
        <v>1.593</v>
      </c>
      <c r="F388" s="20">
        <f t="shared" si="151"/>
        <v>0.57766666666666666</v>
      </c>
      <c r="G388" s="20" t="s">
        <v>17</v>
      </c>
      <c r="H388" s="20" t="s">
        <v>17</v>
      </c>
      <c r="I388" s="20">
        <v>0</v>
      </c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" customFormat="1" ht="15.75" customHeight="1" x14ac:dyDescent="0.25">
      <c r="A389" s="18" t="s">
        <v>462</v>
      </c>
      <c r="B389" s="17" t="s">
        <v>279</v>
      </c>
      <c r="C389" s="20">
        <v>6.2E-2</v>
      </c>
      <c r="D389" s="20">
        <v>0</v>
      </c>
      <c r="E389" s="20">
        <v>1.169</v>
      </c>
      <c r="F389" s="20">
        <f t="shared" si="151"/>
        <v>0.41033333333333338</v>
      </c>
      <c r="G389" s="20">
        <v>1916611.12</v>
      </c>
      <c r="H389" s="20">
        <f>6.28/6.06</f>
        <v>1.0363036303630364</v>
      </c>
      <c r="I389" s="20">
        <f>F389*G389*H389/1000</f>
        <v>815.00039896378462</v>
      </c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" customFormat="1" ht="15.75" customHeight="1" x14ac:dyDescent="0.25">
      <c r="A390" s="18" t="s">
        <v>463</v>
      </c>
      <c r="B390" s="17" t="s">
        <v>281</v>
      </c>
      <c r="C390" s="20">
        <v>7.8E-2</v>
      </c>
      <c r="D390" s="20">
        <v>0</v>
      </c>
      <c r="E390" s="20">
        <v>0.42399999999999999</v>
      </c>
      <c r="F390" s="20">
        <f t="shared" si="151"/>
        <v>0.16733333333333333</v>
      </c>
      <c r="G390" s="20">
        <v>1102600.68</v>
      </c>
      <c r="H390" s="20">
        <f>6.28/6.06</f>
        <v>1.0363036303630364</v>
      </c>
      <c r="I390" s="20">
        <f>F390*G390*H390/1000</f>
        <v>191.19993397914195</v>
      </c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" customFormat="1" ht="15.75" customHeight="1" x14ac:dyDescent="0.25">
      <c r="A391" s="18" t="s">
        <v>464</v>
      </c>
      <c r="B391" s="17" t="s">
        <v>309</v>
      </c>
      <c r="C391" s="20">
        <f>C392+C393</f>
        <v>0</v>
      </c>
      <c r="D391" s="20">
        <f t="shared" ref="D391:E391" si="153">D392+D393</f>
        <v>4.8000000000000001E-2</v>
      </c>
      <c r="E391" s="20">
        <f t="shared" si="153"/>
        <v>0.498</v>
      </c>
      <c r="F391" s="20">
        <f t="shared" si="151"/>
        <v>0.18200000000000002</v>
      </c>
      <c r="G391" s="20" t="s">
        <v>17</v>
      </c>
      <c r="H391" s="20" t="s">
        <v>17</v>
      </c>
      <c r="I391" s="20">
        <v>0</v>
      </c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" customFormat="1" ht="15.75" customHeight="1" x14ac:dyDescent="0.25">
      <c r="A392" s="18" t="s">
        <v>465</v>
      </c>
      <c r="B392" s="17" t="s">
        <v>279</v>
      </c>
      <c r="C392" s="20">
        <v>0</v>
      </c>
      <c r="D392" s="20">
        <v>4.8000000000000001E-2</v>
      </c>
      <c r="E392" s="20">
        <v>0.498</v>
      </c>
      <c r="F392" s="20">
        <f t="shared" si="151"/>
        <v>0.18200000000000002</v>
      </c>
      <c r="G392" s="20">
        <v>2887984.61</v>
      </c>
      <c r="H392" s="20">
        <f>6.28/6.06</f>
        <v>1.0363036303630364</v>
      </c>
      <c r="I392" s="20">
        <f>F392*G392*H392/1000</f>
        <v>544.69486631115524</v>
      </c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" customFormat="1" ht="15.75" customHeight="1" x14ac:dyDescent="0.25">
      <c r="A393" s="18" t="s">
        <v>466</v>
      </c>
      <c r="B393" s="17" t="s">
        <v>281</v>
      </c>
      <c r="C393" s="20">
        <v>0</v>
      </c>
      <c r="D393" s="20">
        <v>0</v>
      </c>
      <c r="E393" s="20">
        <v>0</v>
      </c>
      <c r="F393" s="20">
        <f t="shared" si="151"/>
        <v>0</v>
      </c>
      <c r="G393" s="20">
        <v>0</v>
      </c>
      <c r="H393" s="20">
        <f>6.28/6.06</f>
        <v>1.0363036303630364</v>
      </c>
      <c r="I393" s="20">
        <f>F393*G393*H393/1000</f>
        <v>0</v>
      </c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" customFormat="1" ht="15.75" customHeight="1" x14ac:dyDescent="0.25">
      <c r="A394" s="18" t="s">
        <v>467</v>
      </c>
      <c r="B394" s="17" t="s">
        <v>313</v>
      </c>
      <c r="C394" s="20">
        <f>C395+C396</f>
        <v>0</v>
      </c>
      <c r="D394" s="20">
        <f t="shared" ref="D394:E394" si="154">D395+D396</f>
        <v>0.52200000000000002</v>
      </c>
      <c r="E394" s="20">
        <f t="shared" si="154"/>
        <v>0.41099999999999998</v>
      </c>
      <c r="F394" s="20">
        <f t="shared" si="151"/>
        <v>0.311</v>
      </c>
      <c r="G394" s="20" t="s">
        <v>17</v>
      </c>
      <c r="H394" s="20" t="s">
        <v>17</v>
      </c>
      <c r="I394" s="20">
        <v>0</v>
      </c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" customFormat="1" ht="15.75" customHeight="1" x14ac:dyDescent="0.25">
      <c r="A395" s="18" t="s">
        <v>468</v>
      </c>
      <c r="B395" s="17" t="s">
        <v>279</v>
      </c>
      <c r="C395" s="20">
        <v>0</v>
      </c>
      <c r="D395" s="20">
        <v>0.52200000000000002</v>
      </c>
      <c r="E395" s="20">
        <v>0.41099999999999998</v>
      </c>
      <c r="F395" s="20">
        <f t="shared" si="151"/>
        <v>0.311</v>
      </c>
      <c r="G395" s="20">
        <v>3767295.73</v>
      </c>
      <c r="H395" s="20">
        <f>6.28/6.06</f>
        <v>1.0363036303630364</v>
      </c>
      <c r="I395" s="20">
        <f>F395*G395*H395/1000</f>
        <v>1214.1633571532016</v>
      </c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" customFormat="1" ht="15.75" customHeight="1" x14ac:dyDescent="0.25">
      <c r="A396" s="18" t="s">
        <v>469</v>
      </c>
      <c r="B396" s="17" t="s">
        <v>281</v>
      </c>
      <c r="C396" s="20">
        <v>0</v>
      </c>
      <c r="D396" s="20">
        <v>0</v>
      </c>
      <c r="E396" s="20">
        <v>0</v>
      </c>
      <c r="F396" s="20">
        <f t="shared" si="151"/>
        <v>0</v>
      </c>
      <c r="G396" s="20">
        <v>6405003.7300000004</v>
      </c>
      <c r="H396" s="20">
        <f>6.28/6.06</f>
        <v>1.0363036303630364</v>
      </c>
      <c r="I396" s="20">
        <f>F396*G396*H396/1000</f>
        <v>0</v>
      </c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" customFormat="1" ht="15.75" customHeight="1" x14ac:dyDescent="0.25">
      <c r="A397" s="18" t="s">
        <v>470</v>
      </c>
      <c r="B397" s="17" t="s">
        <v>98</v>
      </c>
      <c r="C397" s="20">
        <v>0</v>
      </c>
      <c r="D397" s="20">
        <v>0</v>
      </c>
      <c r="E397" s="20">
        <v>0</v>
      </c>
      <c r="F397" s="20">
        <v>0</v>
      </c>
      <c r="G397" s="20" t="s">
        <v>17</v>
      </c>
      <c r="H397" s="20" t="s">
        <v>17</v>
      </c>
      <c r="I397" s="20">
        <v>0</v>
      </c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" customFormat="1" ht="15.75" customHeight="1" x14ac:dyDescent="0.25">
      <c r="A398" s="18" t="s">
        <v>471</v>
      </c>
      <c r="B398" s="17" t="s">
        <v>333</v>
      </c>
      <c r="C398" s="20">
        <v>0</v>
      </c>
      <c r="D398" s="20">
        <v>0</v>
      </c>
      <c r="E398" s="20">
        <v>0</v>
      </c>
      <c r="F398" s="20">
        <v>0</v>
      </c>
      <c r="G398" s="20" t="s">
        <v>17</v>
      </c>
      <c r="H398" s="20" t="s">
        <v>17</v>
      </c>
      <c r="I398" s="20">
        <v>0</v>
      </c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" customFormat="1" ht="15.75" customHeight="1" x14ac:dyDescent="0.25">
      <c r="A399" s="18" t="s">
        <v>472</v>
      </c>
      <c r="B399" s="17" t="s">
        <v>335</v>
      </c>
      <c r="C399" s="20">
        <v>0</v>
      </c>
      <c r="D399" s="20">
        <v>0</v>
      </c>
      <c r="E399" s="20">
        <v>0</v>
      </c>
      <c r="F399" s="20">
        <v>0</v>
      </c>
      <c r="G399" s="20" t="s">
        <v>17</v>
      </c>
      <c r="H399" s="20" t="s">
        <v>17</v>
      </c>
      <c r="I399" s="20">
        <v>0</v>
      </c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" customFormat="1" ht="15.75" customHeight="1" x14ac:dyDescent="0.25">
      <c r="A400" s="18" t="s">
        <v>473</v>
      </c>
      <c r="B400" s="17" t="s">
        <v>122</v>
      </c>
      <c r="C400" s="20">
        <f>C401+C443</f>
        <v>549</v>
      </c>
      <c r="D400" s="20">
        <f>D401+D443</f>
        <v>439.89</v>
      </c>
      <c r="E400" s="20">
        <f>E401+E443</f>
        <v>5419.1100000000006</v>
      </c>
      <c r="F400" s="20">
        <f>F401+F443</f>
        <v>2136</v>
      </c>
      <c r="G400" s="20" t="s">
        <v>17</v>
      </c>
      <c r="H400" s="20" t="s">
        <v>17</v>
      </c>
      <c r="I400" s="20">
        <f>I401+I443</f>
        <v>5629.7392280517161</v>
      </c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" customFormat="1" ht="31.5" customHeight="1" x14ac:dyDescent="0.25">
      <c r="A401" s="18" t="s">
        <v>474</v>
      </c>
      <c r="B401" s="17" t="s">
        <v>125</v>
      </c>
      <c r="C401" s="20">
        <f>C402+C412+C422+C432+C436</f>
        <v>456</v>
      </c>
      <c r="D401" s="20">
        <f t="shared" ref="D401:E401" si="155">D402+D412+D422+D432+D436</f>
        <v>439.89</v>
      </c>
      <c r="E401" s="20">
        <f t="shared" si="155"/>
        <v>3791.61</v>
      </c>
      <c r="F401" s="20">
        <f>IFERROR(AVERAGE(C401:E401),0)</f>
        <v>1562.5</v>
      </c>
      <c r="G401" s="20" t="s">
        <v>17</v>
      </c>
      <c r="H401" s="20" t="s">
        <v>17</v>
      </c>
      <c r="I401" s="20">
        <f>SUM(I402:I442)</f>
        <v>4431.6866347139849</v>
      </c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" customFormat="1" ht="31.5" customHeight="1" x14ac:dyDescent="0.25">
      <c r="A402" s="18" t="s">
        <v>475</v>
      </c>
      <c r="B402" s="17" t="s">
        <v>339</v>
      </c>
      <c r="C402" s="20">
        <f>C403+C406+C409</f>
        <v>0</v>
      </c>
      <c r="D402" s="20">
        <f t="shared" ref="D402:E402" si="156">D403+D406+D409</f>
        <v>0</v>
      </c>
      <c r="E402" s="20">
        <f t="shared" si="156"/>
        <v>23.25</v>
      </c>
      <c r="F402" s="20">
        <f>IFERROR(AVERAGE(C402:E402),0)</f>
        <v>7.75</v>
      </c>
      <c r="G402" s="20" t="s">
        <v>17</v>
      </c>
      <c r="H402" s="20" t="s">
        <v>17</v>
      </c>
      <c r="I402" s="20">
        <v>0</v>
      </c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" customFormat="1" ht="15.75" customHeight="1" x14ac:dyDescent="0.25">
      <c r="A403" s="18" t="s">
        <v>476</v>
      </c>
      <c r="B403" s="17" t="s">
        <v>341</v>
      </c>
      <c r="C403" s="20">
        <f>C404+C405</f>
        <v>0</v>
      </c>
      <c r="D403" s="20">
        <f t="shared" ref="D403:E403" si="157">D404+D405</f>
        <v>0</v>
      </c>
      <c r="E403" s="20">
        <f t="shared" si="157"/>
        <v>0</v>
      </c>
      <c r="F403" s="20">
        <f t="shared" ref="F403:F442" si="158">IFERROR(AVERAGE(C403:E403),0)</f>
        <v>0</v>
      </c>
      <c r="G403" s="20" t="s">
        <v>17</v>
      </c>
      <c r="H403" s="20" t="s">
        <v>17</v>
      </c>
      <c r="I403" s="20">
        <v>0</v>
      </c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" customFormat="1" ht="15.75" customHeight="1" x14ac:dyDescent="0.25">
      <c r="A404" s="18" t="s">
        <v>477</v>
      </c>
      <c r="B404" s="17" t="s">
        <v>279</v>
      </c>
      <c r="C404" s="20">
        <v>0</v>
      </c>
      <c r="D404" s="20">
        <v>0</v>
      </c>
      <c r="E404" s="20">
        <v>0</v>
      </c>
      <c r="F404" s="20">
        <f t="shared" si="158"/>
        <v>0</v>
      </c>
      <c r="G404" s="20">
        <v>2335.89</v>
      </c>
      <c r="H404" s="20">
        <f>7.86/7.58</f>
        <v>1.0369393139841689</v>
      </c>
      <c r="I404" s="20">
        <f>F404*G404*H404/1000</f>
        <v>0</v>
      </c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" customFormat="1" ht="15.75" customHeight="1" x14ac:dyDescent="0.25">
      <c r="A405" s="18" t="s">
        <v>478</v>
      </c>
      <c r="B405" s="17" t="s">
        <v>281</v>
      </c>
      <c r="C405" s="20">
        <v>0</v>
      </c>
      <c r="D405" s="20">
        <v>0</v>
      </c>
      <c r="E405" s="20">
        <v>0</v>
      </c>
      <c r="F405" s="20">
        <f t="shared" si="158"/>
        <v>0</v>
      </c>
      <c r="G405" s="20">
        <v>8694.57</v>
      </c>
      <c r="H405" s="20">
        <f>7.86/7.58</f>
        <v>1.0369393139841689</v>
      </c>
      <c r="I405" s="20">
        <f>F405*G405*H405/1000</f>
        <v>0</v>
      </c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" customFormat="1" ht="15.75" customHeight="1" x14ac:dyDescent="0.25">
      <c r="A406" s="18" t="s">
        <v>479</v>
      </c>
      <c r="B406" s="17" t="s">
        <v>345</v>
      </c>
      <c r="C406" s="20">
        <f>C407+C408</f>
        <v>0</v>
      </c>
      <c r="D406" s="20">
        <f t="shared" ref="D406:E406" si="159">D407+D408</f>
        <v>0</v>
      </c>
      <c r="E406" s="20">
        <f t="shared" si="159"/>
        <v>0</v>
      </c>
      <c r="F406" s="20">
        <f t="shared" si="158"/>
        <v>0</v>
      </c>
      <c r="G406" s="20" t="s">
        <v>17</v>
      </c>
      <c r="H406" s="20" t="s">
        <v>17</v>
      </c>
      <c r="I406" s="20">
        <v>0</v>
      </c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" customFormat="1" ht="15.75" customHeight="1" x14ac:dyDescent="0.25">
      <c r="A407" s="18" t="s">
        <v>480</v>
      </c>
      <c r="B407" s="17" t="s">
        <v>279</v>
      </c>
      <c r="C407" s="20">
        <v>0</v>
      </c>
      <c r="D407" s="20">
        <v>0</v>
      </c>
      <c r="E407" s="20">
        <v>0</v>
      </c>
      <c r="F407" s="20">
        <f t="shared" si="158"/>
        <v>0</v>
      </c>
      <c r="G407" s="20">
        <v>10239.58</v>
      </c>
      <c r="H407" s="20">
        <f>7.86/7.58</f>
        <v>1.0369393139841689</v>
      </c>
      <c r="I407" s="20">
        <f>F407*G407*H407/1000</f>
        <v>0</v>
      </c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" customFormat="1" ht="15.75" customHeight="1" x14ac:dyDescent="0.25">
      <c r="A408" s="18" t="s">
        <v>481</v>
      </c>
      <c r="B408" s="17" t="s">
        <v>281</v>
      </c>
      <c r="C408" s="20">
        <v>0</v>
      </c>
      <c r="D408" s="20">
        <v>0</v>
      </c>
      <c r="E408" s="20">
        <v>0</v>
      </c>
      <c r="F408" s="20">
        <f t="shared" si="158"/>
        <v>0</v>
      </c>
      <c r="G408" s="20">
        <v>11749.44</v>
      </c>
      <c r="H408" s="20">
        <f>7.86/7.58</f>
        <v>1.0369393139841689</v>
      </c>
      <c r="I408" s="20">
        <f>F408*G408*H408/1000</f>
        <v>0</v>
      </c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" customFormat="1" ht="31.5" customHeight="1" x14ac:dyDescent="0.25">
      <c r="A409" s="18" t="s">
        <v>482</v>
      </c>
      <c r="B409" s="17" t="s">
        <v>349</v>
      </c>
      <c r="C409" s="20">
        <f>C410+C411</f>
        <v>0</v>
      </c>
      <c r="D409" s="20">
        <f t="shared" ref="D409:E409" si="160">D410+D411</f>
        <v>0</v>
      </c>
      <c r="E409" s="20">
        <f t="shared" si="160"/>
        <v>23.25</v>
      </c>
      <c r="F409" s="20">
        <f t="shared" si="158"/>
        <v>7.75</v>
      </c>
      <c r="G409" s="20" t="s">
        <v>17</v>
      </c>
      <c r="H409" s="20" t="s">
        <v>17</v>
      </c>
      <c r="I409" s="20">
        <v>0</v>
      </c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" customFormat="1" ht="31.5" customHeight="1" x14ac:dyDescent="0.25">
      <c r="A410" s="18" t="s">
        <v>483</v>
      </c>
      <c r="B410" s="17" t="s">
        <v>279</v>
      </c>
      <c r="C410" s="20">
        <v>0</v>
      </c>
      <c r="D410" s="20">
        <v>0</v>
      </c>
      <c r="E410" s="20">
        <v>0</v>
      </c>
      <c r="F410" s="20">
        <f t="shared" si="158"/>
        <v>0</v>
      </c>
      <c r="G410" s="20">
        <v>11542.72</v>
      </c>
      <c r="H410" s="20">
        <f>7.86/7.58</f>
        <v>1.0369393139841689</v>
      </c>
      <c r="I410" s="20">
        <f>F410*G410*H410/1000</f>
        <v>0</v>
      </c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" customFormat="1" ht="15.75" customHeight="1" x14ac:dyDescent="0.25">
      <c r="A411" s="18" t="s">
        <v>484</v>
      </c>
      <c r="B411" s="17" t="s">
        <v>281</v>
      </c>
      <c r="C411" s="20">
        <v>0</v>
      </c>
      <c r="D411" s="20">
        <v>0</v>
      </c>
      <c r="E411" s="20">
        <v>23.25</v>
      </c>
      <c r="F411" s="20">
        <f t="shared" si="158"/>
        <v>7.75</v>
      </c>
      <c r="G411" s="20">
        <v>10861.63</v>
      </c>
      <c r="H411" s="20">
        <f>7.86/7.58</f>
        <v>1.0369393139841689</v>
      </c>
      <c r="I411" s="20">
        <f>F411*G411*H411/1000</f>
        <v>87.287096497361475</v>
      </c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" customFormat="1" ht="15.75" customHeight="1" x14ac:dyDescent="0.25">
      <c r="A412" s="18" t="s">
        <v>485</v>
      </c>
      <c r="B412" s="17" t="s">
        <v>353</v>
      </c>
      <c r="C412" s="20">
        <f>C413+C416+C419</f>
        <v>340.38</v>
      </c>
      <c r="D412" s="20">
        <f t="shared" ref="D412:E412" si="161">D413+D416+D419</f>
        <v>58.59</v>
      </c>
      <c r="E412" s="20">
        <f t="shared" si="161"/>
        <v>513.36</v>
      </c>
      <c r="F412" s="20">
        <f t="shared" si="158"/>
        <v>304.11</v>
      </c>
      <c r="G412" s="20" t="s">
        <v>17</v>
      </c>
      <c r="H412" s="20" t="s">
        <v>17</v>
      </c>
      <c r="I412" s="20">
        <v>0</v>
      </c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" customFormat="1" ht="15.75" customHeight="1" x14ac:dyDescent="0.25">
      <c r="A413" s="18" t="s">
        <v>486</v>
      </c>
      <c r="B413" s="17" t="s">
        <v>341</v>
      </c>
      <c r="C413" s="20">
        <f>C414+C415</f>
        <v>130.19999999999999</v>
      </c>
      <c r="D413" s="20">
        <f t="shared" ref="D413:E413" si="162">D414+D415</f>
        <v>0</v>
      </c>
      <c r="E413" s="20">
        <f t="shared" si="162"/>
        <v>93</v>
      </c>
      <c r="F413" s="20">
        <f t="shared" si="158"/>
        <v>74.399999999999991</v>
      </c>
      <c r="G413" s="20" t="s">
        <v>17</v>
      </c>
      <c r="H413" s="20" t="s">
        <v>17</v>
      </c>
      <c r="I413" s="20">
        <v>0</v>
      </c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" customFormat="1" ht="15.75" customHeight="1" x14ac:dyDescent="0.25">
      <c r="A414" s="18" t="s">
        <v>487</v>
      </c>
      <c r="B414" s="17" t="s">
        <v>279</v>
      </c>
      <c r="C414" s="20">
        <v>37.200000000000003</v>
      </c>
      <c r="D414" s="20">
        <v>0</v>
      </c>
      <c r="E414" s="20">
        <v>93</v>
      </c>
      <c r="F414" s="20">
        <f t="shared" si="158"/>
        <v>43.4</v>
      </c>
      <c r="G414" s="20">
        <v>3293.38</v>
      </c>
      <c r="H414" s="20">
        <f>7.86/7.58</f>
        <v>1.0369393139841689</v>
      </c>
      <c r="I414" s="20">
        <f>F414*G414*H414/1000</f>
        <v>148.21252758839051</v>
      </c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" customFormat="1" ht="15.75" customHeight="1" x14ac:dyDescent="0.25">
      <c r="A415" s="18" t="s">
        <v>488</v>
      </c>
      <c r="B415" s="17" t="s">
        <v>281</v>
      </c>
      <c r="C415" s="20">
        <v>93</v>
      </c>
      <c r="D415" s="20">
        <v>0</v>
      </c>
      <c r="E415" s="20">
        <v>0</v>
      </c>
      <c r="F415" s="20">
        <f t="shared" si="158"/>
        <v>31</v>
      </c>
      <c r="G415" s="20">
        <v>4391.43</v>
      </c>
      <c r="H415" s="20">
        <f>7.86/7.58</f>
        <v>1.0369393139841689</v>
      </c>
      <c r="I415" s="20">
        <f>F415*G415*H415/1000</f>
        <v>141.1630387598945</v>
      </c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" customFormat="1" ht="15.75" customHeight="1" x14ac:dyDescent="0.25">
      <c r="A416" s="18" t="s">
        <v>489</v>
      </c>
      <c r="B416" s="17" t="s">
        <v>345</v>
      </c>
      <c r="C416" s="20">
        <f>C417+C418</f>
        <v>0</v>
      </c>
      <c r="D416" s="20">
        <f t="shared" ref="D416:E416" si="163">D417+D418</f>
        <v>58.59</v>
      </c>
      <c r="E416" s="20">
        <f t="shared" si="163"/>
        <v>93</v>
      </c>
      <c r="F416" s="20">
        <f t="shared" si="158"/>
        <v>50.53</v>
      </c>
      <c r="G416" s="20" t="s">
        <v>17</v>
      </c>
      <c r="H416" s="20" t="s">
        <v>17</v>
      </c>
      <c r="I416" s="20">
        <v>0</v>
      </c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" customFormat="1" ht="31.5" customHeight="1" x14ac:dyDescent="0.25">
      <c r="A417" s="18" t="s">
        <v>490</v>
      </c>
      <c r="B417" s="17" t="s">
        <v>279</v>
      </c>
      <c r="C417" s="20">
        <v>0</v>
      </c>
      <c r="D417" s="20">
        <v>0</v>
      </c>
      <c r="E417" s="20">
        <v>93</v>
      </c>
      <c r="F417" s="20">
        <f t="shared" si="158"/>
        <v>31</v>
      </c>
      <c r="G417" s="20">
        <v>6742.28</v>
      </c>
      <c r="H417" s="20">
        <f>7.86/7.58</f>
        <v>1.0369393139841689</v>
      </c>
      <c r="I417" s="20">
        <f>F417*G417*H417/1000</f>
        <v>216.73139113456466</v>
      </c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" customFormat="1" ht="15.75" customHeight="1" x14ac:dyDescent="0.25">
      <c r="A418" s="18" t="s">
        <v>491</v>
      </c>
      <c r="B418" s="17" t="s">
        <v>281</v>
      </c>
      <c r="C418" s="20">
        <v>0</v>
      </c>
      <c r="D418" s="20">
        <v>58.59</v>
      </c>
      <c r="E418" s="20">
        <v>0</v>
      </c>
      <c r="F418" s="20">
        <f t="shared" si="158"/>
        <v>19.53</v>
      </c>
      <c r="G418" s="20">
        <v>4987.84</v>
      </c>
      <c r="H418" s="20">
        <f>7.86/7.58</f>
        <v>1.0369393139841689</v>
      </c>
      <c r="I418" s="20">
        <f>F418*G418*H418/1000</f>
        <v>101.01086668496043</v>
      </c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" customFormat="1" ht="15.75" customHeight="1" x14ac:dyDescent="0.25">
      <c r="A419" s="18" t="s">
        <v>492</v>
      </c>
      <c r="B419" s="17" t="s">
        <v>349</v>
      </c>
      <c r="C419" s="20">
        <f>C420+C421</f>
        <v>210.18</v>
      </c>
      <c r="D419" s="20">
        <f t="shared" ref="D419:E419" si="164">D420+D421</f>
        <v>0</v>
      </c>
      <c r="E419" s="20">
        <f t="shared" si="164"/>
        <v>327.36</v>
      </c>
      <c r="F419" s="20">
        <f t="shared" si="158"/>
        <v>179.17999999999998</v>
      </c>
      <c r="G419" s="20" t="s">
        <v>17</v>
      </c>
      <c r="H419" s="20" t="s">
        <v>17</v>
      </c>
      <c r="I419" s="20">
        <v>0</v>
      </c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" customFormat="1" ht="15.75" customHeight="1" x14ac:dyDescent="0.25">
      <c r="A420" s="18" t="s">
        <v>493</v>
      </c>
      <c r="B420" s="17" t="s">
        <v>279</v>
      </c>
      <c r="C420" s="20">
        <v>58.59</v>
      </c>
      <c r="D420" s="20">
        <v>0</v>
      </c>
      <c r="E420" s="20">
        <v>117.18</v>
      </c>
      <c r="F420" s="20">
        <f t="shared" si="158"/>
        <v>58.59</v>
      </c>
      <c r="G420" s="20">
        <v>8271.34</v>
      </c>
      <c r="H420" s="20">
        <f>7.86/7.58</f>
        <v>1.0369393139841689</v>
      </c>
      <c r="I420" s="20">
        <f>F420*G420*H420/1000</f>
        <v>502.51926006807395</v>
      </c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" customFormat="1" ht="31.5" customHeight="1" x14ac:dyDescent="0.25">
      <c r="A421" s="18" t="s">
        <v>494</v>
      </c>
      <c r="B421" s="17" t="s">
        <v>281</v>
      </c>
      <c r="C421" s="20">
        <v>151.59</v>
      </c>
      <c r="D421" s="20">
        <v>0</v>
      </c>
      <c r="E421" s="20">
        <v>210.18</v>
      </c>
      <c r="F421" s="20">
        <f t="shared" si="158"/>
        <v>120.58999999999999</v>
      </c>
      <c r="G421" s="20">
        <v>4409.33</v>
      </c>
      <c r="H421" s="20">
        <f>7.86/7.58</f>
        <v>1.0369393139841689</v>
      </c>
      <c r="I421" s="20">
        <f>F421*G421*H421/1000</f>
        <v>551.36251753852241</v>
      </c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" customFormat="1" ht="31.5" customHeight="1" x14ac:dyDescent="0.25">
      <c r="A422" s="18" t="s">
        <v>495</v>
      </c>
      <c r="B422" s="17" t="s">
        <v>364</v>
      </c>
      <c r="C422" s="20">
        <f>C423+C426+C429</f>
        <v>115.62</v>
      </c>
      <c r="D422" s="20">
        <f t="shared" ref="D422:E422" si="165">D423+D426+D429</f>
        <v>381.3</v>
      </c>
      <c r="E422" s="20">
        <f t="shared" si="165"/>
        <v>2883</v>
      </c>
      <c r="F422" s="20">
        <f t="shared" si="158"/>
        <v>1126.6400000000001</v>
      </c>
      <c r="G422" s="20" t="s">
        <v>17</v>
      </c>
      <c r="H422" s="20" t="s">
        <v>17</v>
      </c>
      <c r="I422" s="20">
        <v>0</v>
      </c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" customFormat="1" ht="31.5" customHeight="1" x14ac:dyDescent="0.25">
      <c r="A423" s="18" t="s">
        <v>496</v>
      </c>
      <c r="B423" s="17" t="s">
        <v>341</v>
      </c>
      <c r="C423" s="20">
        <f>C424+C425</f>
        <v>52.62</v>
      </c>
      <c r="D423" s="20">
        <f t="shared" ref="D423:E423" si="166">D424+D425</f>
        <v>232.5</v>
      </c>
      <c r="E423" s="20">
        <f t="shared" si="166"/>
        <v>530.1</v>
      </c>
      <c r="F423" s="20">
        <f t="shared" si="158"/>
        <v>271.74</v>
      </c>
      <c r="G423" s="20" t="s">
        <v>17</v>
      </c>
      <c r="H423" s="20" t="s">
        <v>17</v>
      </c>
      <c r="I423" s="20">
        <v>0</v>
      </c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" customFormat="1" ht="15.75" customHeight="1" x14ac:dyDescent="0.25">
      <c r="A424" s="18" t="s">
        <v>497</v>
      </c>
      <c r="B424" s="17" t="s">
        <v>279</v>
      </c>
      <c r="C424" s="20">
        <v>52.62</v>
      </c>
      <c r="D424" s="20">
        <v>232.5</v>
      </c>
      <c r="E424" s="20">
        <v>381.3</v>
      </c>
      <c r="F424" s="20">
        <f t="shared" si="158"/>
        <v>222.14000000000001</v>
      </c>
      <c r="G424" s="20">
        <v>3531.63</v>
      </c>
      <c r="H424" s="20">
        <f>7.86/7.58</f>
        <v>1.0369393139841689</v>
      </c>
      <c r="I424" s="20">
        <f>F424*G424*H424/1000</f>
        <v>813.49578169551467</v>
      </c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" customFormat="1" ht="15.75" customHeight="1" x14ac:dyDescent="0.25">
      <c r="A425" s="18" t="s">
        <v>498</v>
      </c>
      <c r="B425" s="17" t="s">
        <v>281</v>
      </c>
      <c r="C425" s="20">
        <v>0</v>
      </c>
      <c r="D425" s="20">
        <v>0</v>
      </c>
      <c r="E425" s="20">
        <v>148.80000000000001</v>
      </c>
      <c r="F425" s="20">
        <f t="shared" si="158"/>
        <v>49.6</v>
      </c>
      <c r="G425" s="20">
        <v>2825.63</v>
      </c>
      <c r="H425" s="20">
        <f>7.86/7.58</f>
        <v>1.0369393139841689</v>
      </c>
      <c r="I425" s="20">
        <f>F425*G425*H425/1000</f>
        <v>145.32833895514514</v>
      </c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" customFormat="1" ht="15.75" customHeight="1" x14ac:dyDescent="0.25">
      <c r="A426" s="18" t="s">
        <v>499</v>
      </c>
      <c r="B426" s="17" t="s">
        <v>345</v>
      </c>
      <c r="C426" s="20">
        <f>C427+C428</f>
        <v>63</v>
      </c>
      <c r="D426" s="20">
        <f t="shared" ref="D426:E426" si="167">D427+D428</f>
        <v>0</v>
      </c>
      <c r="E426" s="20">
        <f t="shared" si="167"/>
        <v>2204.1</v>
      </c>
      <c r="F426" s="20">
        <f t="shared" si="158"/>
        <v>755.69999999999993</v>
      </c>
      <c r="G426" s="20" t="s">
        <v>17</v>
      </c>
      <c r="H426" s="20" t="s">
        <v>17</v>
      </c>
      <c r="I426" s="20">
        <v>0</v>
      </c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" customFormat="1" ht="15.75" customHeight="1" x14ac:dyDescent="0.25">
      <c r="A427" s="18" t="s">
        <v>500</v>
      </c>
      <c r="B427" s="17" t="s">
        <v>279</v>
      </c>
      <c r="C427" s="20">
        <v>0</v>
      </c>
      <c r="D427" s="20">
        <v>0</v>
      </c>
      <c r="E427" s="20">
        <v>678.90000000000009</v>
      </c>
      <c r="F427" s="20">
        <f t="shared" si="158"/>
        <v>226.30000000000004</v>
      </c>
      <c r="G427" s="20">
        <v>2308.4699999999998</v>
      </c>
      <c r="H427" s="20">
        <f>7.86/7.58</f>
        <v>1.0369393139841689</v>
      </c>
      <c r="I427" s="20">
        <f>F427*G427*H427/1000</f>
        <v>541.70410837203167</v>
      </c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" customFormat="1" ht="15.75" customHeight="1" x14ac:dyDescent="0.25">
      <c r="A428" s="18" t="s">
        <v>501</v>
      </c>
      <c r="B428" s="17" t="s">
        <v>281</v>
      </c>
      <c r="C428" s="20">
        <v>63</v>
      </c>
      <c r="D428" s="20">
        <v>0</v>
      </c>
      <c r="E428" s="20">
        <v>1525.1999999999998</v>
      </c>
      <c r="F428" s="20">
        <f t="shared" si="158"/>
        <v>529.4</v>
      </c>
      <c r="G428" s="20">
        <v>0</v>
      </c>
      <c r="H428" s="20">
        <f>7.86/7.58</f>
        <v>1.0369393139841689</v>
      </c>
      <c r="I428" s="20">
        <f>F428*G428*H428/1000</f>
        <v>0</v>
      </c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" customFormat="1" ht="15.75" customHeight="1" x14ac:dyDescent="0.25">
      <c r="A429" s="18" t="s">
        <v>502</v>
      </c>
      <c r="B429" s="17" t="s">
        <v>372</v>
      </c>
      <c r="C429" s="20">
        <f>C430+C431</f>
        <v>0</v>
      </c>
      <c r="D429" s="20">
        <f t="shared" ref="D429:E429" si="168">D430+D431</f>
        <v>148.80000000000001</v>
      </c>
      <c r="E429" s="20">
        <f t="shared" si="168"/>
        <v>148.80000000000001</v>
      </c>
      <c r="F429" s="20">
        <f t="shared" si="158"/>
        <v>99.2</v>
      </c>
      <c r="G429" s="20" t="s">
        <v>17</v>
      </c>
      <c r="H429" s="20" t="s">
        <v>17</v>
      </c>
      <c r="I429" s="20">
        <v>0</v>
      </c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" customFormat="1" ht="15.75" customHeight="1" x14ac:dyDescent="0.25">
      <c r="A430" s="18" t="s">
        <v>503</v>
      </c>
      <c r="B430" s="17" t="s">
        <v>279</v>
      </c>
      <c r="C430" s="20">
        <v>0</v>
      </c>
      <c r="D430" s="20">
        <v>148.80000000000001</v>
      </c>
      <c r="E430" s="20">
        <v>148.80000000000001</v>
      </c>
      <c r="F430" s="20">
        <f t="shared" si="158"/>
        <v>99.2</v>
      </c>
      <c r="G430" s="20">
        <v>8289.32</v>
      </c>
      <c r="H430" s="20">
        <f>7.86/7.58</f>
        <v>1.0369393139841689</v>
      </c>
      <c r="I430" s="20">
        <f>F430*G430*H430/1000</f>
        <v>852.67576198416896</v>
      </c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" customFormat="1" ht="15.75" customHeight="1" x14ac:dyDescent="0.25">
      <c r="A431" s="18" t="s">
        <v>504</v>
      </c>
      <c r="B431" s="17" t="s">
        <v>281</v>
      </c>
      <c r="C431" s="20">
        <v>0</v>
      </c>
      <c r="D431" s="20">
        <v>0</v>
      </c>
      <c r="E431" s="20">
        <v>0</v>
      </c>
      <c r="F431" s="20">
        <f t="shared" si="158"/>
        <v>0</v>
      </c>
      <c r="G431" s="20">
        <v>0</v>
      </c>
      <c r="H431" s="20">
        <f>7.86/7.58</f>
        <v>1.0369393139841689</v>
      </c>
      <c r="I431" s="20">
        <f>F431*G431*H431/1000</f>
        <v>0</v>
      </c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" customFormat="1" ht="15.75" customHeight="1" x14ac:dyDescent="0.25">
      <c r="A432" s="18" t="s">
        <v>505</v>
      </c>
      <c r="B432" s="17" t="s">
        <v>376</v>
      </c>
      <c r="C432" s="20">
        <f>C433</f>
        <v>0</v>
      </c>
      <c r="D432" s="20">
        <f t="shared" ref="D432:E432" si="169">D433</f>
        <v>0</v>
      </c>
      <c r="E432" s="20">
        <f t="shared" si="169"/>
        <v>372</v>
      </c>
      <c r="F432" s="20">
        <f t="shared" si="158"/>
        <v>124</v>
      </c>
      <c r="G432" s="20" t="s">
        <v>17</v>
      </c>
      <c r="H432" s="20" t="s">
        <v>17</v>
      </c>
      <c r="I432" s="20">
        <v>0</v>
      </c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" customFormat="1" ht="15.75" customHeight="1" x14ac:dyDescent="0.25">
      <c r="A433" s="18" t="s">
        <v>506</v>
      </c>
      <c r="B433" s="17" t="s">
        <v>341</v>
      </c>
      <c r="C433" s="20">
        <f>C434+C435</f>
        <v>0</v>
      </c>
      <c r="D433" s="20">
        <f t="shared" ref="D433:E433" si="170">D434+D435</f>
        <v>0</v>
      </c>
      <c r="E433" s="20">
        <f t="shared" si="170"/>
        <v>372</v>
      </c>
      <c r="F433" s="20">
        <f t="shared" si="158"/>
        <v>124</v>
      </c>
      <c r="G433" s="20" t="s">
        <v>17</v>
      </c>
      <c r="H433" s="20" t="s">
        <v>17</v>
      </c>
      <c r="I433" s="20">
        <v>0</v>
      </c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" customFormat="1" ht="15.75" customHeight="1" x14ac:dyDescent="0.25">
      <c r="A434" s="18" t="s">
        <v>507</v>
      </c>
      <c r="B434" s="17" t="s">
        <v>279</v>
      </c>
      <c r="C434" s="20">
        <v>0</v>
      </c>
      <c r="D434" s="20">
        <v>0</v>
      </c>
      <c r="E434" s="20">
        <v>0</v>
      </c>
      <c r="F434" s="20">
        <f t="shared" si="158"/>
        <v>0</v>
      </c>
      <c r="G434" s="20">
        <v>2077.63</v>
      </c>
      <c r="H434" s="20">
        <f>7.86/7.58</f>
        <v>1.0369393139841689</v>
      </c>
      <c r="I434" s="20">
        <f>F434*G434*H434/1000</f>
        <v>0</v>
      </c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" customFormat="1" ht="15.75" customHeight="1" x14ac:dyDescent="0.25">
      <c r="A435" s="18" t="s">
        <v>508</v>
      </c>
      <c r="B435" s="17" t="s">
        <v>281</v>
      </c>
      <c r="C435" s="20">
        <v>0</v>
      </c>
      <c r="D435" s="20">
        <v>0</v>
      </c>
      <c r="E435" s="20">
        <v>372</v>
      </c>
      <c r="F435" s="20">
        <f t="shared" si="158"/>
        <v>124</v>
      </c>
      <c r="G435" s="20">
        <v>2568.0100000000002</v>
      </c>
      <c r="H435" s="20">
        <f>7.86/7.58</f>
        <v>1.0369393139841689</v>
      </c>
      <c r="I435" s="20">
        <f>F435*G435*H435/1000</f>
        <v>330.19594543535629</v>
      </c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" customFormat="1" ht="15.75" customHeight="1" x14ac:dyDescent="0.25">
      <c r="A436" s="18" t="s">
        <v>509</v>
      </c>
      <c r="B436" s="17" t="s">
        <v>381</v>
      </c>
      <c r="C436" s="20">
        <f>C437+C440</f>
        <v>0</v>
      </c>
      <c r="D436" s="20">
        <f>D437+D440</f>
        <v>0</v>
      </c>
      <c r="E436" s="20">
        <f>E437+E440</f>
        <v>0</v>
      </c>
      <c r="F436" s="20">
        <f t="shared" si="158"/>
        <v>0</v>
      </c>
      <c r="G436" s="20" t="s">
        <v>17</v>
      </c>
      <c r="H436" s="20" t="s">
        <v>17</v>
      </c>
      <c r="I436" s="20">
        <v>0</v>
      </c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" customFormat="1" ht="15.75" customHeight="1" x14ac:dyDescent="0.25">
      <c r="A437" s="18" t="s">
        <v>510</v>
      </c>
      <c r="B437" s="17" t="s">
        <v>341</v>
      </c>
      <c r="C437" s="20">
        <f>C438+C439</f>
        <v>0</v>
      </c>
      <c r="D437" s="20">
        <f t="shared" ref="D437:E437" si="171">D438+D439</f>
        <v>0</v>
      </c>
      <c r="E437" s="20">
        <f t="shared" si="171"/>
        <v>0</v>
      </c>
      <c r="F437" s="20">
        <f t="shared" si="158"/>
        <v>0</v>
      </c>
      <c r="G437" s="20" t="s">
        <v>17</v>
      </c>
      <c r="H437" s="20" t="s">
        <v>17</v>
      </c>
      <c r="I437" s="20">
        <v>0</v>
      </c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" customFormat="1" ht="15.75" customHeight="1" x14ac:dyDescent="0.25">
      <c r="A438" s="18" t="s">
        <v>511</v>
      </c>
      <c r="B438" s="17" t="s">
        <v>279</v>
      </c>
      <c r="C438" s="20">
        <v>0</v>
      </c>
      <c r="D438" s="20">
        <v>0</v>
      </c>
      <c r="E438" s="20">
        <v>0</v>
      </c>
      <c r="F438" s="20">
        <f t="shared" si="158"/>
        <v>0</v>
      </c>
      <c r="G438" s="20">
        <v>1547.03</v>
      </c>
      <c r="H438" s="20">
        <f>7.86/7.58</f>
        <v>1.0369393139841689</v>
      </c>
      <c r="I438" s="20">
        <f>F438*G438*H438/1000</f>
        <v>0</v>
      </c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" customFormat="1" ht="15.75" customHeight="1" x14ac:dyDescent="0.25">
      <c r="A439" s="18" t="s">
        <v>512</v>
      </c>
      <c r="B439" s="17" t="s">
        <v>281</v>
      </c>
      <c r="C439" s="20">
        <v>0</v>
      </c>
      <c r="D439" s="20">
        <v>0</v>
      </c>
      <c r="E439" s="20">
        <v>0</v>
      </c>
      <c r="F439" s="20">
        <f t="shared" si="158"/>
        <v>0</v>
      </c>
      <c r="G439" s="20">
        <v>2017.73</v>
      </c>
      <c r="H439" s="20">
        <f>7.86/7.58</f>
        <v>1.0369393139841689</v>
      </c>
      <c r="I439" s="20">
        <f>F439*G439*H439/1000</f>
        <v>0</v>
      </c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" customFormat="1" ht="15.75" customHeight="1" x14ac:dyDescent="0.25">
      <c r="A440" s="18" t="s">
        <v>513</v>
      </c>
      <c r="B440" s="17" t="s">
        <v>372</v>
      </c>
      <c r="C440" s="20">
        <f>C441+C442</f>
        <v>0</v>
      </c>
      <c r="D440" s="20">
        <f t="shared" ref="D440:E440" si="172">D441+D442</f>
        <v>0</v>
      </c>
      <c r="E440" s="20">
        <f t="shared" si="172"/>
        <v>0</v>
      </c>
      <c r="F440" s="20">
        <f t="shared" si="158"/>
        <v>0</v>
      </c>
      <c r="G440" s="20" t="s">
        <v>17</v>
      </c>
      <c r="H440" s="20" t="s">
        <v>17</v>
      </c>
      <c r="I440" s="20">
        <v>0</v>
      </c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" customFormat="1" ht="15.75" customHeight="1" x14ac:dyDescent="0.25">
      <c r="A441" s="18" t="s">
        <v>514</v>
      </c>
      <c r="B441" s="17" t="s">
        <v>279</v>
      </c>
      <c r="C441" s="20">
        <v>0</v>
      </c>
      <c r="D441" s="20">
        <v>0</v>
      </c>
      <c r="E441" s="20">
        <v>0</v>
      </c>
      <c r="F441" s="20">
        <f t="shared" si="158"/>
        <v>0</v>
      </c>
      <c r="G441" s="20">
        <v>6628.41</v>
      </c>
      <c r="H441" s="20">
        <f>7.86/7.58</f>
        <v>1.0369393139841689</v>
      </c>
      <c r="I441" s="20">
        <f>F441*G441*H441/1000</f>
        <v>0</v>
      </c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" customFormat="1" ht="31.5" customHeight="1" x14ac:dyDescent="0.25">
      <c r="A442" s="18" t="s">
        <v>515</v>
      </c>
      <c r="B442" s="17" t="s">
        <v>281</v>
      </c>
      <c r="C442" s="20">
        <v>0</v>
      </c>
      <c r="D442" s="20">
        <v>0</v>
      </c>
      <c r="E442" s="20">
        <v>0</v>
      </c>
      <c r="F442" s="20">
        <f t="shared" si="158"/>
        <v>0</v>
      </c>
      <c r="G442" s="20">
        <v>0</v>
      </c>
      <c r="H442" s="20">
        <f>7.86/7.58</f>
        <v>1.0369393139841689</v>
      </c>
      <c r="I442" s="20">
        <f>F442*G442*H442/1000</f>
        <v>0</v>
      </c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" customFormat="1" ht="15.75" customHeight="1" x14ac:dyDescent="0.25">
      <c r="A443" s="18" t="s">
        <v>474</v>
      </c>
      <c r="B443" s="17" t="s">
        <v>389</v>
      </c>
      <c r="C443" s="20">
        <f>C444+C454+C461+C468+C475</f>
        <v>93</v>
      </c>
      <c r="D443" s="20">
        <f t="shared" ref="D443:E443" si="173">D444+D454+D461+D468+D475</f>
        <v>0</v>
      </c>
      <c r="E443" s="20">
        <f t="shared" si="173"/>
        <v>1627.5</v>
      </c>
      <c r="F443" s="20">
        <f>IFERROR(AVERAGE(C443:E443),0)</f>
        <v>573.5</v>
      </c>
      <c r="G443" s="20" t="s">
        <v>17</v>
      </c>
      <c r="H443" s="20" t="s">
        <v>17</v>
      </c>
      <c r="I443" s="20">
        <f>SUM(I444:I478)</f>
        <v>1198.052593337731</v>
      </c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" customFormat="1" ht="15.75" customHeight="1" x14ac:dyDescent="0.25">
      <c r="A444" s="18" t="s">
        <v>475</v>
      </c>
      <c r="B444" s="17" t="s">
        <v>353</v>
      </c>
      <c r="C444" s="20">
        <f>C445+C448+C451</f>
        <v>93</v>
      </c>
      <c r="D444" s="20">
        <f t="shared" ref="D444:E444" si="174">D445+D448+D451</f>
        <v>0</v>
      </c>
      <c r="E444" s="20">
        <f t="shared" si="174"/>
        <v>0</v>
      </c>
      <c r="F444" s="20">
        <v>0</v>
      </c>
      <c r="G444" s="20" t="s">
        <v>17</v>
      </c>
      <c r="H444" s="20" t="s">
        <v>17</v>
      </c>
      <c r="I444" s="20">
        <v>0</v>
      </c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" customFormat="1" ht="15.75" customHeight="1" x14ac:dyDescent="0.25">
      <c r="A445" s="18" t="s">
        <v>476</v>
      </c>
      <c r="B445" s="17" t="s">
        <v>341</v>
      </c>
      <c r="C445" s="20">
        <f>C446+C447</f>
        <v>93</v>
      </c>
      <c r="D445" s="20">
        <f t="shared" ref="D445:E445" si="175">D446+D447</f>
        <v>0</v>
      </c>
      <c r="E445" s="20">
        <f t="shared" si="175"/>
        <v>0</v>
      </c>
      <c r="F445" s="20">
        <v>0</v>
      </c>
      <c r="G445" s="20" t="s">
        <v>17</v>
      </c>
      <c r="H445" s="20" t="s">
        <v>17</v>
      </c>
      <c r="I445" s="20">
        <v>0</v>
      </c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" customFormat="1" ht="15.75" customHeight="1" x14ac:dyDescent="0.25">
      <c r="A446" s="18" t="s">
        <v>477</v>
      </c>
      <c r="B446" s="17" t="s">
        <v>279</v>
      </c>
      <c r="C446" s="20">
        <v>93</v>
      </c>
      <c r="D446" s="20">
        <v>0</v>
      </c>
      <c r="E446" s="20">
        <v>0</v>
      </c>
      <c r="F446" s="20">
        <f>IFERROR(AVERAGE(C446:E446),0)</f>
        <v>31</v>
      </c>
      <c r="G446" s="20">
        <v>0</v>
      </c>
      <c r="H446" s="20">
        <f>7.86/7.58</f>
        <v>1.0369393139841689</v>
      </c>
      <c r="I446" s="20">
        <f>F446*G446*H446/1000</f>
        <v>0</v>
      </c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" customFormat="1" ht="15.75" customHeight="1" x14ac:dyDescent="0.25">
      <c r="A447" s="18" t="s">
        <v>478</v>
      </c>
      <c r="B447" s="17" t="s">
        <v>281</v>
      </c>
      <c r="C447" s="20">
        <v>0</v>
      </c>
      <c r="D447" s="20">
        <v>0</v>
      </c>
      <c r="E447" s="20">
        <v>0</v>
      </c>
      <c r="F447" s="20">
        <f>IFERROR(AVERAGE(C447:E447),0)</f>
        <v>0</v>
      </c>
      <c r="G447" s="20">
        <v>4391.43</v>
      </c>
      <c r="H447" s="20">
        <f>7.86/7.58</f>
        <v>1.0369393139841689</v>
      </c>
      <c r="I447" s="20">
        <f>F447*G447*H447/1000</f>
        <v>0</v>
      </c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" customFormat="1" ht="15.75" customHeight="1" x14ac:dyDescent="0.25">
      <c r="A448" s="18" t="s">
        <v>479</v>
      </c>
      <c r="B448" s="17" t="s">
        <v>345</v>
      </c>
      <c r="C448" s="20">
        <f>C449+C450</f>
        <v>0</v>
      </c>
      <c r="D448" s="20">
        <f t="shared" ref="D448:E448" si="176">D449+D450</f>
        <v>0</v>
      </c>
      <c r="E448" s="20">
        <f t="shared" si="176"/>
        <v>0</v>
      </c>
      <c r="F448" s="20">
        <v>0</v>
      </c>
      <c r="G448" s="20" t="s">
        <v>17</v>
      </c>
      <c r="H448" s="20" t="s">
        <v>17</v>
      </c>
      <c r="I448" s="20">
        <v>0</v>
      </c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" customFormat="1" ht="15.75" customHeight="1" x14ac:dyDescent="0.25">
      <c r="A449" s="18" t="s">
        <v>480</v>
      </c>
      <c r="B449" s="17" t="s">
        <v>279</v>
      </c>
      <c r="C449" s="20">
        <v>0</v>
      </c>
      <c r="D449" s="20">
        <v>0</v>
      </c>
      <c r="E449" s="20">
        <v>0</v>
      </c>
      <c r="F449" s="20">
        <f>IFERROR(AVERAGE(C449:E449),0)</f>
        <v>0</v>
      </c>
      <c r="G449" s="20">
        <v>0</v>
      </c>
      <c r="H449" s="20">
        <f>7.86/7.58</f>
        <v>1.0369393139841689</v>
      </c>
      <c r="I449" s="20">
        <f>F449*G449*H449/1000</f>
        <v>0</v>
      </c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" customFormat="1" ht="15.75" customHeight="1" x14ac:dyDescent="0.25">
      <c r="A450" s="18" t="s">
        <v>481</v>
      </c>
      <c r="B450" s="17" t="s">
        <v>281</v>
      </c>
      <c r="C450" s="20">
        <v>0</v>
      </c>
      <c r="D450" s="20">
        <v>0</v>
      </c>
      <c r="E450" s="20">
        <v>0</v>
      </c>
      <c r="F450" s="20">
        <f>IFERROR(AVERAGE(C450:E450),0)</f>
        <v>0</v>
      </c>
      <c r="G450" s="20">
        <v>4987.84</v>
      </c>
      <c r="H450" s="20">
        <f>7.86/7.58</f>
        <v>1.0369393139841689</v>
      </c>
      <c r="I450" s="20">
        <f>F450*G450*H450/1000</f>
        <v>0</v>
      </c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" customFormat="1" ht="15.75" customHeight="1" x14ac:dyDescent="0.25">
      <c r="A451" s="18" t="s">
        <v>482</v>
      </c>
      <c r="B451" s="17" t="s">
        <v>349</v>
      </c>
      <c r="C451" s="20">
        <f>C452+C453</f>
        <v>0</v>
      </c>
      <c r="D451" s="20">
        <f t="shared" ref="D451:E451" si="177">D452+D453</f>
        <v>0</v>
      </c>
      <c r="E451" s="20">
        <f t="shared" si="177"/>
        <v>0</v>
      </c>
      <c r="F451" s="20">
        <v>0</v>
      </c>
      <c r="G451" s="20" t="s">
        <v>17</v>
      </c>
      <c r="H451" s="20" t="s">
        <v>17</v>
      </c>
      <c r="I451" s="20">
        <v>0</v>
      </c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" customFormat="1" ht="15.75" customHeight="1" x14ac:dyDescent="0.25">
      <c r="A452" s="18" t="s">
        <v>483</v>
      </c>
      <c r="B452" s="17" t="s">
        <v>279</v>
      </c>
      <c r="C452" s="20">
        <v>0</v>
      </c>
      <c r="D452" s="20">
        <v>0</v>
      </c>
      <c r="E452" s="20">
        <v>0</v>
      </c>
      <c r="F452" s="20">
        <f>IFERROR(AVERAGE(C452:E452),0)</f>
        <v>0</v>
      </c>
      <c r="G452" s="20">
        <v>0</v>
      </c>
      <c r="H452" s="20">
        <f>7.86/7.58</f>
        <v>1.0369393139841689</v>
      </c>
      <c r="I452" s="20">
        <f>F452*G452*H452/1000</f>
        <v>0</v>
      </c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" customFormat="1" ht="15.75" customHeight="1" x14ac:dyDescent="0.25">
      <c r="A453" s="18" t="s">
        <v>484</v>
      </c>
      <c r="B453" s="17" t="s">
        <v>281</v>
      </c>
      <c r="C453" s="20">
        <v>0</v>
      </c>
      <c r="D453" s="20">
        <v>0</v>
      </c>
      <c r="E453" s="20">
        <v>0</v>
      </c>
      <c r="F453" s="20">
        <f>IFERROR(AVERAGE(C453:E453),0)</f>
        <v>0</v>
      </c>
      <c r="G453" s="20">
        <v>4409.33</v>
      </c>
      <c r="H453" s="20">
        <f>7.86/7.58</f>
        <v>1.0369393139841689</v>
      </c>
      <c r="I453" s="20">
        <f>F453*G453*H453/1000</f>
        <v>0</v>
      </c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" customFormat="1" ht="47.25" customHeight="1" x14ac:dyDescent="0.25">
      <c r="A454" s="18" t="s">
        <v>485</v>
      </c>
      <c r="B454" s="17" t="s">
        <v>364</v>
      </c>
      <c r="C454" s="20">
        <f>C455+C458</f>
        <v>0</v>
      </c>
      <c r="D454" s="20">
        <f t="shared" ref="D454:E454" si="178">D455+D458</f>
        <v>0</v>
      </c>
      <c r="E454" s="20">
        <f t="shared" si="178"/>
        <v>0</v>
      </c>
      <c r="F454" s="20">
        <v>0</v>
      </c>
      <c r="G454" s="20" t="s">
        <v>17</v>
      </c>
      <c r="H454" s="20" t="s">
        <v>17</v>
      </c>
      <c r="I454" s="20">
        <v>0</v>
      </c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" customFormat="1" ht="15.75" customHeight="1" x14ac:dyDescent="0.25">
      <c r="A455" s="18" t="s">
        <v>486</v>
      </c>
      <c r="B455" s="17" t="s">
        <v>341</v>
      </c>
      <c r="C455" s="20">
        <f>C456+C457</f>
        <v>0</v>
      </c>
      <c r="D455" s="20">
        <f t="shared" ref="D455:E455" si="179">D456+D457</f>
        <v>0</v>
      </c>
      <c r="E455" s="20">
        <f t="shared" si="179"/>
        <v>0</v>
      </c>
      <c r="F455" s="20">
        <v>0</v>
      </c>
      <c r="G455" s="20" t="s">
        <v>17</v>
      </c>
      <c r="H455" s="20" t="s">
        <v>17</v>
      </c>
      <c r="I455" s="20">
        <v>0</v>
      </c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" customFormat="1" ht="15.75" customHeight="1" x14ac:dyDescent="0.25">
      <c r="A456" s="18" t="s">
        <v>487</v>
      </c>
      <c r="B456" s="17" t="s">
        <v>279</v>
      </c>
      <c r="C456" s="20">
        <v>0</v>
      </c>
      <c r="D456" s="20">
        <v>0</v>
      </c>
      <c r="E456" s="20">
        <v>0</v>
      </c>
      <c r="F456" s="20">
        <f>IFERROR(AVERAGE(C456:E456),0)</f>
        <v>0</v>
      </c>
      <c r="G456" s="20">
        <v>8869.58</v>
      </c>
      <c r="H456" s="20">
        <f>7.86/7.58</f>
        <v>1.0369393139841689</v>
      </c>
      <c r="I456" s="20">
        <f>F456*G456*H456/1000</f>
        <v>0</v>
      </c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" customFormat="1" ht="15.75" customHeight="1" x14ac:dyDescent="0.25">
      <c r="A457" s="18" t="s">
        <v>488</v>
      </c>
      <c r="B457" s="17" t="s">
        <v>281</v>
      </c>
      <c r="C457" s="20">
        <v>0</v>
      </c>
      <c r="D457" s="20">
        <v>0</v>
      </c>
      <c r="E457" s="20">
        <v>0</v>
      </c>
      <c r="F457" s="20">
        <f>IFERROR(AVERAGE(C457:E457),0)</f>
        <v>0</v>
      </c>
      <c r="G457" s="20">
        <v>7241.97</v>
      </c>
      <c r="H457" s="20">
        <f>7.86/7.58</f>
        <v>1.0369393139841689</v>
      </c>
      <c r="I457" s="20">
        <f>F457*G457*H457/1000</f>
        <v>0</v>
      </c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" customFormat="1" ht="15.75" customHeight="1" x14ac:dyDescent="0.25">
      <c r="A458" s="18" t="s">
        <v>489</v>
      </c>
      <c r="B458" s="17" t="s">
        <v>372</v>
      </c>
      <c r="C458" s="20">
        <f>C459+C460</f>
        <v>0</v>
      </c>
      <c r="D458" s="20">
        <f t="shared" ref="D458:E458" si="180">D459+D460</f>
        <v>0</v>
      </c>
      <c r="E458" s="20">
        <f t="shared" si="180"/>
        <v>0</v>
      </c>
      <c r="F458" s="20">
        <v>0</v>
      </c>
      <c r="G458" s="20" t="s">
        <v>17</v>
      </c>
      <c r="H458" s="20" t="s">
        <v>17</v>
      </c>
      <c r="I458" s="20">
        <v>0</v>
      </c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" customFormat="1" ht="15.75" customHeight="1" x14ac:dyDescent="0.25">
      <c r="A459" s="18" t="s">
        <v>490</v>
      </c>
      <c r="B459" s="17" t="s">
        <v>279</v>
      </c>
      <c r="C459" s="20">
        <v>0</v>
      </c>
      <c r="D459" s="20">
        <v>0</v>
      </c>
      <c r="E459" s="20">
        <v>0</v>
      </c>
      <c r="F459" s="20">
        <f>IFERROR(AVERAGE(C459:E459),0)</f>
        <v>0</v>
      </c>
      <c r="G459" s="20">
        <v>0</v>
      </c>
      <c r="H459" s="20">
        <f>7.86/7.58</f>
        <v>1.0369393139841689</v>
      </c>
      <c r="I459" s="20">
        <f>F459*G459*H459/1000</f>
        <v>0</v>
      </c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" customFormat="1" ht="15.75" customHeight="1" x14ac:dyDescent="0.25">
      <c r="A460" s="18" t="s">
        <v>491</v>
      </c>
      <c r="B460" s="17" t="s">
        <v>281</v>
      </c>
      <c r="C460" s="20">
        <v>0</v>
      </c>
      <c r="D460" s="20">
        <v>0</v>
      </c>
      <c r="E460" s="20">
        <v>0</v>
      </c>
      <c r="F460" s="20">
        <f>IFERROR(AVERAGE(C460:E460),0)</f>
        <v>0</v>
      </c>
      <c r="G460" s="20">
        <v>0</v>
      </c>
      <c r="H460" s="20">
        <f>7.86/7.58</f>
        <v>1.0369393139841689</v>
      </c>
      <c r="I460" s="20">
        <f>F460*G460*H460/1000</f>
        <v>0</v>
      </c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" customFormat="1" ht="31.5" customHeight="1" x14ac:dyDescent="0.25">
      <c r="A461" s="18" t="s">
        <v>495</v>
      </c>
      <c r="B461" s="17" t="s">
        <v>376</v>
      </c>
      <c r="C461" s="20">
        <f>C462+C465</f>
        <v>0</v>
      </c>
      <c r="D461" s="20">
        <f t="shared" ref="D461:E461" si="181">D462+D465</f>
        <v>0</v>
      </c>
      <c r="E461" s="20">
        <f t="shared" si="181"/>
        <v>697.5</v>
      </c>
      <c r="F461" s="20">
        <v>0</v>
      </c>
      <c r="G461" s="20" t="s">
        <v>17</v>
      </c>
      <c r="H461" s="20" t="s">
        <v>17</v>
      </c>
      <c r="I461" s="20">
        <v>0</v>
      </c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" customFormat="1" ht="31.5" customHeight="1" x14ac:dyDescent="0.25">
      <c r="A462" s="18" t="s">
        <v>496</v>
      </c>
      <c r="B462" s="17" t="s">
        <v>341</v>
      </c>
      <c r="C462" s="20">
        <f>C463+C464</f>
        <v>0</v>
      </c>
      <c r="D462" s="20">
        <f t="shared" ref="D462:E462" si="182">D463+D464</f>
        <v>0</v>
      </c>
      <c r="E462" s="20">
        <f t="shared" si="182"/>
        <v>0</v>
      </c>
      <c r="F462" s="20">
        <v>0</v>
      </c>
      <c r="G462" s="20" t="s">
        <v>17</v>
      </c>
      <c r="H462" s="20" t="s">
        <v>17</v>
      </c>
      <c r="I462" s="20">
        <v>0</v>
      </c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" customFormat="1" ht="15.75" customHeight="1" x14ac:dyDescent="0.25">
      <c r="A463" s="18" t="s">
        <v>497</v>
      </c>
      <c r="B463" s="17" t="s">
        <v>279</v>
      </c>
      <c r="C463" s="20">
        <v>0</v>
      </c>
      <c r="D463" s="20">
        <v>0</v>
      </c>
      <c r="E463" s="20">
        <v>0</v>
      </c>
      <c r="F463" s="20">
        <f>IFERROR(AVERAGE(C463:E463),0)</f>
        <v>0</v>
      </c>
      <c r="G463" s="20">
        <v>2521.4699999999998</v>
      </c>
      <c r="H463" s="20">
        <f>7.86/7.58</f>
        <v>1.0369393139841689</v>
      </c>
      <c r="I463" s="20">
        <f>F463*G463*H463/1000</f>
        <v>0</v>
      </c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" customFormat="1" ht="15.75" customHeight="1" x14ac:dyDescent="0.25">
      <c r="A464" s="18" t="s">
        <v>498</v>
      </c>
      <c r="B464" s="17" t="s">
        <v>281</v>
      </c>
      <c r="C464" s="20">
        <v>0</v>
      </c>
      <c r="D464" s="20">
        <v>0</v>
      </c>
      <c r="E464" s="20">
        <v>0</v>
      </c>
      <c r="F464" s="20">
        <f>IFERROR(AVERAGE(C464:E464),0)</f>
        <v>0</v>
      </c>
      <c r="G464" s="20">
        <v>0</v>
      </c>
      <c r="H464" s="20">
        <f>7.86/7.58</f>
        <v>1.0369393139841689</v>
      </c>
      <c r="I464" s="20">
        <f>F464*G464*H464/1000</f>
        <v>0</v>
      </c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  <row r="465" spans="1:35" s="3" customFormat="1" ht="15.75" customHeight="1" x14ac:dyDescent="0.25">
      <c r="A465" s="18" t="s">
        <v>499</v>
      </c>
      <c r="B465" s="17" t="s">
        <v>372</v>
      </c>
      <c r="C465" s="20">
        <f>C466+C467</f>
        <v>0</v>
      </c>
      <c r="D465" s="20">
        <f t="shared" ref="D465:E465" si="183">D466+D467</f>
        <v>0</v>
      </c>
      <c r="E465" s="20">
        <f t="shared" si="183"/>
        <v>697.5</v>
      </c>
      <c r="F465" s="20">
        <v>0</v>
      </c>
      <c r="G465" s="20" t="s">
        <v>17</v>
      </c>
      <c r="H465" s="20" t="s">
        <v>17</v>
      </c>
      <c r="I465" s="20">
        <v>0</v>
      </c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</row>
    <row r="466" spans="1:35" s="3" customFormat="1" ht="15.75" customHeight="1" x14ac:dyDescent="0.25">
      <c r="A466" s="18" t="s">
        <v>500</v>
      </c>
      <c r="B466" s="17" t="s">
        <v>279</v>
      </c>
      <c r="C466" s="20">
        <v>0</v>
      </c>
      <c r="D466" s="20">
        <v>0</v>
      </c>
      <c r="E466" s="20">
        <v>697.5</v>
      </c>
      <c r="F466" s="20">
        <f>IFERROR(AVERAGE(C466:E466),0)</f>
        <v>232.5</v>
      </c>
      <c r="G466" s="20">
        <v>4969.3500000000004</v>
      </c>
      <c r="H466" s="20">
        <f>7.86/7.58</f>
        <v>1.0369393139841689</v>
      </c>
      <c r="I466" s="20">
        <f>F466*G466*H466/1000</f>
        <v>1198.052593337731</v>
      </c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</row>
    <row r="467" spans="1:35" s="3" customFormat="1" ht="15.75" customHeight="1" x14ac:dyDescent="0.25">
      <c r="A467" s="18" t="s">
        <v>501</v>
      </c>
      <c r="B467" s="17" t="s">
        <v>281</v>
      </c>
      <c r="C467" s="20">
        <v>0</v>
      </c>
      <c r="D467" s="20">
        <v>0</v>
      </c>
      <c r="E467" s="20">
        <v>0</v>
      </c>
      <c r="F467" s="20">
        <f>IFERROR(AVERAGE(C467:E467),0)</f>
        <v>0</v>
      </c>
      <c r="G467" s="20">
        <v>0</v>
      </c>
      <c r="H467" s="20">
        <f>7.86/7.58</f>
        <v>1.0369393139841689</v>
      </c>
      <c r="I467" s="20">
        <f>F467*G467*H467/1000</f>
        <v>0</v>
      </c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</row>
    <row r="468" spans="1:35" s="3" customFormat="1" ht="15.75" customHeight="1" x14ac:dyDescent="0.25">
      <c r="A468" s="18" t="s">
        <v>505</v>
      </c>
      <c r="B468" s="17" t="s">
        <v>381</v>
      </c>
      <c r="C468" s="20">
        <f>C469+C472</f>
        <v>0</v>
      </c>
      <c r="D468" s="20">
        <f t="shared" ref="D468:E468" si="184">D469+D472</f>
        <v>0</v>
      </c>
      <c r="E468" s="20">
        <f t="shared" si="184"/>
        <v>930</v>
      </c>
      <c r="F468" s="20">
        <v>0</v>
      </c>
      <c r="G468" s="20" t="s">
        <v>17</v>
      </c>
      <c r="H468" s="20" t="s">
        <v>17</v>
      </c>
      <c r="I468" s="20">
        <v>0</v>
      </c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</row>
    <row r="469" spans="1:35" s="3" customFormat="1" ht="15.75" customHeight="1" x14ac:dyDescent="0.25">
      <c r="A469" s="18" t="s">
        <v>506</v>
      </c>
      <c r="B469" s="17" t="s">
        <v>341</v>
      </c>
      <c r="C469" s="20">
        <f>C470+C471</f>
        <v>0</v>
      </c>
      <c r="D469" s="20">
        <f t="shared" ref="D469:E469" si="185">D470+D471</f>
        <v>0</v>
      </c>
      <c r="E469" s="20">
        <f t="shared" si="185"/>
        <v>930</v>
      </c>
      <c r="F469" s="20">
        <v>0</v>
      </c>
      <c r="G469" s="20" t="s">
        <v>17</v>
      </c>
      <c r="H469" s="20" t="s">
        <v>17</v>
      </c>
      <c r="I469" s="20">
        <v>0</v>
      </c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</row>
    <row r="470" spans="1:35" s="3" customFormat="1" ht="15.75" customHeight="1" x14ac:dyDescent="0.25">
      <c r="A470" s="18" t="s">
        <v>507</v>
      </c>
      <c r="B470" s="17" t="s">
        <v>279</v>
      </c>
      <c r="C470" s="20">
        <v>0</v>
      </c>
      <c r="D470" s="20">
        <v>0</v>
      </c>
      <c r="E470" s="20">
        <v>0</v>
      </c>
      <c r="F470" s="20">
        <f>IFERROR(AVERAGE(C470:E470),0)</f>
        <v>0</v>
      </c>
      <c r="G470" s="20">
        <v>0</v>
      </c>
      <c r="H470" s="20">
        <f>7.86/7.58</f>
        <v>1.0369393139841689</v>
      </c>
      <c r="I470" s="20">
        <f>F470*G470*H470/1000</f>
        <v>0</v>
      </c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</row>
    <row r="471" spans="1:35" s="3" customFormat="1" ht="15.75" customHeight="1" x14ac:dyDescent="0.25">
      <c r="A471" s="18" t="s">
        <v>508</v>
      </c>
      <c r="B471" s="17" t="s">
        <v>281</v>
      </c>
      <c r="C471" s="20">
        <v>0</v>
      </c>
      <c r="D471" s="20">
        <v>0</v>
      </c>
      <c r="E471" s="20">
        <v>930</v>
      </c>
      <c r="F471" s="20">
        <f>IFERROR(AVERAGE(C471:E471),0)</f>
        <v>310</v>
      </c>
      <c r="G471" s="20">
        <v>0</v>
      </c>
      <c r="H471" s="20">
        <f>7.86/7.58</f>
        <v>1.0369393139841689</v>
      </c>
      <c r="I471" s="20">
        <f>F471*G471*H471/1000</f>
        <v>0</v>
      </c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</row>
    <row r="472" spans="1:35" s="3" customFormat="1" ht="15.75" customHeight="1" x14ac:dyDescent="0.25">
      <c r="A472" s="18" t="s">
        <v>516</v>
      </c>
      <c r="B472" s="17" t="s">
        <v>372</v>
      </c>
      <c r="C472" s="20">
        <f>C473+C474</f>
        <v>0</v>
      </c>
      <c r="D472" s="20">
        <f t="shared" ref="D472:E472" si="186">D473+D474</f>
        <v>0</v>
      </c>
      <c r="E472" s="20">
        <f t="shared" si="186"/>
        <v>0</v>
      </c>
      <c r="F472" s="20">
        <v>0</v>
      </c>
      <c r="G472" s="20" t="s">
        <v>17</v>
      </c>
      <c r="H472" s="20" t="s">
        <v>17</v>
      </c>
      <c r="I472" s="20">
        <v>0</v>
      </c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</row>
    <row r="473" spans="1:35" s="3" customFormat="1" ht="15.75" customHeight="1" x14ac:dyDescent="0.25">
      <c r="A473" s="18" t="s">
        <v>517</v>
      </c>
      <c r="B473" s="17" t="s">
        <v>279</v>
      </c>
      <c r="C473" s="20">
        <v>0</v>
      </c>
      <c r="D473" s="20">
        <v>0</v>
      </c>
      <c r="E473" s="20">
        <v>0</v>
      </c>
      <c r="F473" s="20">
        <f>IFERROR(AVERAGE(C473:E473),0)</f>
        <v>0</v>
      </c>
      <c r="G473" s="20">
        <v>3779.01</v>
      </c>
      <c r="H473" s="20">
        <f>7.86/7.58</f>
        <v>1.0369393139841689</v>
      </c>
      <c r="I473" s="20">
        <f>F473*G473*H473/1000</f>
        <v>0</v>
      </c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</row>
    <row r="474" spans="1:35" s="3" customFormat="1" ht="15.75" customHeight="1" x14ac:dyDescent="0.25">
      <c r="A474" s="18" t="s">
        <v>518</v>
      </c>
      <c r="B474" s="17" t="s">
        <v>281</v>
      </c>
      <c r="C474" s="20">
        <v>0</v>
      </c>
      <c r="D474" s="20">
        <v>0</v>
      </c>
      <c r="E474" s="20">
        <v>0</v>
      </c>
      <c r="F474" s="20">
        <f>IFERROR(AVERAGE(C474:E474),0)</f>
        <v>0</v>
      </c>
      <c r="G474" s="20">
        <v>0</v>
      </c>
      <c r="H474" s="20">
        <f>7.86/7.58</f>
        <v>1.0369393139841689</v>
      </c>
      <c r="I474" s="20">
        <f>F474*G474*H474/1000</f>
        <v>0</v>
      </c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</row>
    <row r="475" spans="1:35" s="3" customFormat="1" ht="15.75" customHeight="1" x14ac:dyDescent="0.25">
      <c r="A475" s="18" t="s">
        <v>509</v>
      </c>
      <c r="B475" s="17" t="s">
        <v>416</v>
      </c>
      <c r="C475" s="20">
        <f>C476</f>
        <v>0</v>
      </c>
      <c r="D475" s="20">
        <f t="shared" ref="D475:E475" si="187">D476</f>
        <v>0</v>
      </c>
      <c r="E475" s="20">
        <f t="shared" si="187"/>
        <v>0</v>
      </c>
      <c r="F475" s="20">
        <v>0</v>
      </c>
      <c r="G475" s="20" t="s">
        <v>17</v>
      </c>
      <c r="H475" s="20" t="s">
        <v>17</v>
      </c>
      <c r="I475" s="20">
        <v>0</v>
      </c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</row>
    <row r="476" spans="1:35" s="3" customFormat="1" ht="15.75" customHeight="1" x14ac:dyDescent="0.25">
      <c r="A476" s="18" t="s">
        <v>510</v>
      </c>
      <c r="B476" s="17" t="s">
        <v>372</v>
      </c>
      <c r="C476" s="20">
        <f>C477+C478</f>
        <v>0</v>
      </c>
      <c r="D476" s="20">
        <f t="shared" ref="D476:E476" si="188">D477+D478</f>
        <v>0</v>
      </c>
      <c r="E476" s="20">
        <f t="shared" si="188"/>
        <v>0</v>
      </c>
      <c r="F476" s="20">
        <v>0</v>
      </c>
      <c r="G476" s="20" t="s">
        <v>17</v>
      </c>
      <c r="H476" s="20" t="s">
        <v>17</v>
      </c>
      <c r="I476" s="20">
        <v>0</v>
      </c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</row>
    <row r="477" spans="1:35" s="3" customFormat="1" ht="15.75" customHeight="1" x14ac:dyDescent="0.25">
      <c r="A477" s="18" t="s">
        <v>511</v>
      </c>
      <c r="B477" s="17" t="s">
        <v>279</v>
      </c>
      <c r="C477" s="20">
        <v>0</v>
      </c>
      <c r="D477" s="20">
        <v>0</v>
      </c>
      <c r="E477" s="20">
        <v>0</v>
      </c>
      <c r="F477" s="20">
        <f>IFERROR(AVERAGE(C477:E477),0)</f>
        <v>0</v>
      </c>
      <c r="G477" s="20">
        <v>4024.89</v>
      </c>
      <c r="H477" s="20">
        <f>7.86/7.58</f>
        <v>1.0369393139841689</v>
      </c>
      <c r="I477" s="20">
        <f>F477*G477*H477/1000</f>
        <v>0</v>
      </c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</row>
    <row r="478" spans="1:35" s="3" customFormat="1" ht="31.5" customHeight="1" x14ac:dyDescent="0.25">
      <c r="A478" s="18" t="s">
        <v>512</v>
      </c>
      <c r="B478" s="17" t="s">
        <v>281</v>
      </c>
      <c r="C478" s="20">
        <v>0</v>
      </c>
      <c r="D478" s="20">
        <v>0</v>
      </c>
      <c r="E478" s="20">
        <v>0</v>
      </c>
      <c r="F478" s="20">
        <f>IFERROR(AVERAGE(C478:E478),0)</f>
        <v>0</v>
      </c>
      <c r="G478" s="20">
        <v>0</v>
      </c>
      <c r="H478" s="20">
        <f>7.86/7.58</f>
        <v>1.0369393139841689</v>
      </c>
      <c r="I478" s="20">
        <f>F478*G478*H478/1000</f>
        <v>0</v>
      </c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</row>
    <row r="479" spans="1:35" s="3" customFormat="1" ht="15.75" customHeight="1" x14ac:dyDescent="0.25">
      <c r="A479" s="18" t="s">
        <v>519</v>
      </c>
      <c r="B479" s="17" t="s">
        <v>154</v>
      </c>
      <c r="C479" s="20" t="s">
        <v>17</v>
      </c>
      <c r="D479" s="20" t="s">
        <v>17</v>
      </c>
      <c r="E479" s="20" t="s">
        <v>17</v>
      </c>
      <c r="F479" s="20" t="s">
        <v>17</v>
      </c>
      <c r="G479" s="20" t="s">
        <v>17</v>
      </c>
      <c r="H479" s="20" t="s">
        <v>17</v>
      </c>
      <c r="I479" s="20" t="s">
        <v>17</v>
      </c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</row>
    <row r="480" spans="1:35" s="3" customFormat="1" ht="15.75" customHeight="1" x14ac:dyDescent="0.25">
      <c r="A480" s="18" t="s">
        <v>520</v>
      </c>
      <c r="B480" s="17" t="s">
        <v>333</v>
      </c>
      <c r="C480" s="20">
        <v>0</v>
      </c>
      <c r="D480" s="20">
        <v>0</v>
      </c>
      <c r="E480" s="20">
        <v>0</v>
      </c>
      <c r="F480" s="20">
        <f>IFERROR(AVERAGE(C480:E480),0)</f>
        <v>0</v>
      </c>
      <c r="G480" s="20">
        <v>0</v>
      </c>
      <c r="H480" s="20">
        <v>0</v>
      </c>
      <c r="I480" s="20">
        <f>F480*G480*H480/1000</f>
        <v>0</v>
      </c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</row>
    <row r="481" spans="1:35" s="3" customFormat="1" ht="15.75" customHeight="1" x14ac:dyDescent="0.25">
      <c r="A481" s="18" t="s">
        <v>521</v>
      </c>
      <c r="B481" s="17" t="s">
        <v>335</v>
      </c>
      <c r="C481" s="20">
        <v>0</v>
      </c>
      <c r="D481" s="20">
        <v>0</v>
      </c>
      <c r="E481" s="20">
        <v>0</v>
      </c>
      <c r="F481" s="20">
        <f>IFERROR(AVERAGE(C481:E481),0)</f>
        <v>0</v>
      </c>
      <c r="G481" s="20">
        <v>0</v>
      </c>
      <c r="H481" s="20">
        <v>0</v>
      </c>
      <c r="I481" s="20">
        <f>F481*G481*H481/1000</f>
        <v>0</v>
      </c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</row>
    <row r="482" spans="1:35" s="3" customFormat="1" ht="15.75" customHeight="1" x14ac:dyDescent="0.25">
      <c r="A482" s="18" t="s">
        <v>522</v>
      </c>
      <c r="B482" s="17" t="s">
        <v>523</v>
      </c>
      <c r="C482" s="20" t="s">
        <v>17</v>
      </c>
      <c r="D482" s="20" t="s">
        <v>17</v>
      </c>
      <c r="E482" s="20" t="s">
        <v>17</v>
      </c>
      <c r="F482" s="20" t="s">
        <v>17</v>
      </c>
      <c r="G482" s="20" t="s">
        <v>17</v>
      </c>
      <c r="H482" s="26" t="s">
        <v>17</v>
      </c>
      <c r="I482" s="20" t="s">
        <v>17</v>
      </c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</row>
    <row r="483" spans="1:35" s="3" customFormat="1" ht="15.75" customHeight="1" x14ac:dyDescent="0.25">
      <c r="A483" s="18" t="s">
        <v>524</v>
      </c>
      <c r="B483" s="17" t="s">
        <v>19</v>
      </c>
      <c r="C483" s="20">
        <v>0</v>
      </c>
      <c r="D483" s="20">
        <v>0</v>
      </c>
      <c r="E483" s="20">
        <v>0</v>
      </c>
      <c r="F483" s="20">
        <f>AVERAGE(C483:E483)</f>
        <v>0</v>
      </c>
      <c r="G483" s="20" t="s">
        <v>17</v>
      </c>
      <c r="H483" s="26" t="s">
        <v>17</v>
      </c>
      <c r="I483" s="20">
        <v>0</v>
      </c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</row>
    <row r="484" spans="1:35" s="3" customFormat="1" ht="15.75" customHeight="1" x14ac:dyDescent="0.25">
      <c r="A484" s="18" t="s">
        <v>525</v>
      </c>
      <c r="B484" s="17" t="s">
        <v>21</v>
      </c>
      <c r="C484" s="20">
        <f>C485+C486+C487+C488</f>
        <v>64.556000000000012</v>
      </c>
      <c r="D484" s="20">
        <f t="shared" ref="D484:E484" si="189">D485+D486+D487+D488</f>
        <v>91.289999999999992</v>
      </c>
      <c r="E484" s="20">
        <f t="shared" si="189"/>
        <v>63.967999999999996</v>
      </c>
      <c r="F484" s="20">
        <f t="shared" ref="F484:F534" si="190">AVERAGE(C484:E484)</f>
        <v>73.271333333333331</v>
      </c>
      <c r="G484" s="20" t="s">
        <v>17</v>
      </c>
      <c r="H484" s="26" t="s">
        <v>17</v>
      </c>
      <c r="I484" s="20">
        <v>0</v>
      </c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</row>
    <row r="485" spans="1:35" s="3" customFormat="1" ht="15.75" customHeight="1" x14ac:dyDescent="0.25">
      <c r="A485" s="18" t="s">
        <v>526</v>
      </c>
      <c r="B485" s="17" t="s">
        <v>527</v>
      </c>
      <c r="C485" s="20">
        <v>5.476</v>
      </c>
      <c r="D485" s="20">
        <v>9.9670000000000005</v>
      </c>
      <c r="E485" s="20">
        <v>3.0329999999999999</v>
      </c>
      <c r="F485" s="20">
        <f t="shared" si="190"/>
        <v>6.1586666666666678</v>
      </c>
      <c r="G485" s="20">
        <v>1929913</v>
      </c>
      <c r="H485" s="26">
        <v>1.0226</v>
      </c>
      <c r="I485" s="20">
        <f>F485*G485*H485/1000</f>
        <v>12154.307476162934</v>
      </c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</row>
    <row r="486" spans="1:35" s="3" customFormat="1" ht="15.75" customHeight="1" x14ac:dyDescent="0.25">
      <c r="A486" s="18" t="s">
        <v>528</v>
      </c>
      <c r="B486" s="17" t="s">
        <v>529</v>
      </c>
      <c r="C486" s="20">
        <v>1.391</v>
      </c>
      <c r="D486" s="20">
        <v>0.36599999999999999</v>
      </c>
      <c r="E486" s="20">
        <v>0.38500000000000001</v>
      </c>
      <c r="F486" s="20">
        <f t="shared" si="190"/>
        <v>0.71400000000000008</v>
      </c>
      <c r="G486" s="20">
        <v>1525300</v>
      </c>
      <c r="H486" s="26">
        <v>1.0226</v>
      </c>
      <c r="I486" s="20">
        <f>F486*G486*H486/1000</f>
        <v>1113.6770509200001</v>
      </c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</row>
    <row r="487" spans="1:35" s="3" customFormat="1" ht="15.75" customHeight="1" x14ac:dyDescent="0.25">
      <c r="A487" s="18" t="s">
        <v>530</v>
      </c>
      <c r="B487" s="17" t="s">
        <v>531</v>
      </c>
      <c r="C487" s="20">
        <v>50.739000000000019</v>
      </c>
      <c r="D487" s="20">
        <v>66.613</v>
      </c>
      <c r="E487" s="20">
        <f>57.0535-E485</f>
        <v>54.020499999999998</v>
      </c>
      <c r="F487" s="20">
        <f>AVERAGE(C487:E487)</f>
        <v>57.124166666666667</v>
      </c>
      <c r="G487" s="20">
        <v>1927419</v>
      </c>
      <c r="H487" s="26">
        <v>1.0226</v>
      </c>
      <c r="I487" s="20">
        <f>F487*G487*H487/1000</f>
        <v>112590.51400725049</v>
      </c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</row>
    <row r="488" spans="1:35" s="3" customFormat="1" ht="15.75" customHeight="1" x14ac:dyDescent="0.25">
      <c r="A488" s="18" t="s">
        <v>532</v>
      </c>
      <c r="B488" s="17" t="s">
        <v>533</v>
      </c>
      <c r="C488" s="20">
        <v>6.9499999999999975</v>
      </c>
      <c r="D488" s="20">
        <v>14.343999999999999</v>
      </c>
      <c r="E488" s="20">
        <f>6.9145-E486</f>
        <v>6.5295000000000005</v>
      </c>
      <c r="F488" s="20">
        <f t="shared" si="190"/>
        <v>9.274499999999998</v>
      </c>
      <c r="G488" s="20">
        <v>2058647</v>
      </c>
      <c r="H488" s="26">
        <v>1.0226</v>
      </c>
      <c r="I488" s="20">
        <f>F488*G488*H488/1000</f>
        <v>19524.421629693894</v>
      </c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</row>
    <row r="489" spans="1:35" s="3" customFormat="1" ht="15.75" customHeight="1" x14ac:dyDescent="0.25">
      <c r="A489" s="18" t="s">
        <v>534</v>
      </c>
      <c r="B489" s="17" t="s">
        <v>62</v>
      </c>
      <c r="C489" s="20">
        <v>0</v>
      </c>
      <c r="D489" s="20">
        <v>0</v>
      </c>
      <c r="E489" s="20">
        <f>SUBTOTAL(9,E490:E493)</f>
        <v>0.33700000000000002</v>
      </c>
      <c r="F489" s="20">
        <f t="shared" si="190"/>
        <v>0.11233333333333334</v>
      </c>
      <c r="G489" s="20" t="s">
        <v>17</v>
      </c>
      <c r="H489" s="26" t="s">
        <v>17</v>
      </c>
      <c r="I489" s="20">
        <v>0</v>
      </c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</row>
    <row r="490" spans="1:35" s="3" customFormat="1" ht="15.75" customHeight="1" x14ac:dyDescent="0.25">
      <c r="A490" s="18" t="s">
        <v>535</v>
      </c>
      <c r="B490" s="17" t="s">
        <v>527</v>
      </c>
      <c r="C490" s="20">
        <v>0</v>
      </c>
      <c r="D490" s="20">
        <v>0.09</v>
      </c>
      <c r="E490" s="20">
        <v>0</v>
      </c>
      <c r="F490" s="20">
        <f t="shared" si="190"/>
        <v>0.03</v>
      </c>
      <c r="G490" s="20">
        <v>2672934</v>
      </c>
      <c r="H490" s="26">
        <v>1.224</v>
      </c>
      <c r="I490" s="20">
        <f>F490*G490*H490/1000</f>
        <v>98.15013648</v>
      </c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</row>
    <row r="491" spans="1:35" s="3" customFormat="1" ht="15.75" customHeight="1" x14ac:dyDescent="0.25">
      <c r="A491" s="18" t="s">
        <v>536</v>
      </c>
      <c r="B491" s="17" t="s">
        <v>529</v>
      </c>
      <c r="C491" s="20">
        <v>0</v>
      </c>
      <c r="D491" s="20">
        <v>0</v>
      </c>
      <c r="E491" s="20">
        <v>0</v>
      </c>
      <c r="F491" s="20">
        <f t="shared" si="190"/>
        <v>0</v>
      </c>
      <c r="G491" s="20">
        <v>3819466</v>
      </c>
      <c r="H491" s="26">
        <v>1.224</v>
      </c>
      <c r="I491" s="20">
        <f>F491*G491*H491/1000</f>
        <v>0</v>
      </c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</row>
    <row r="492" spans="1:35" s="3" customFormat="1" ht="15.75" customHeight="1" x14ac:dyDescent="0.25">
      <c r="A492" s="18" t="s">
        <v>537</v>
      </c>
      <c r="B492" s="17" t="s">
        <v>531</v>
      </c>
      <c r="C492" s="20">
        <v>0</v>
      </c>
      <c r="D492" s="20">
        <v>0</v>
      </c>
      <c r="E492" s="20">
        <v>0.33700000000000002</v>
      </c>
      <c r="F492" s="20">
        <f t="shared" si="190"/>
        <v>0.11233333333333334</v>
      </c>
      <c r="G492" s="20">
        <v>2541423</v>
      </c>
      <c r="H492" s="26">
        <v>1.224</v>
      </c>
      <c r="I492" s="20">
        <f>F492*G492*H492/1000</f>
        <v>349.43549680799998</v>
      </c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</row>
    <row r="493" spans="1:35" s="3" customFormat="1" ht="15.75" customHeight="1" x14ac:dyDescent="0.25">
      <c r="A493" s="18" t="s">
        <v>538</v>
      </c>
      <c r="B493" s="17" t="s">
        <v>533</v>
      </c>
      <c r="C493" s="20">
        <v>0</v>
      </c>
      <c r="D493" s="20">
        <v>0</v>
      </c>
      <c r="E493" s="20">
        <v>0</v>
      </c>
      <c r="F493" s="20">
        <f t="shared" si="190"/>
        <v>0</v>
      </c>
      <c r="G493" s="20">
        <v>5745485</v>
      </c>
      <c r="H493" s="26">
        <v>1.224</v>
      </c>
      <c r="I493" s="20">
        <f>F493*G493*H493/1000</f>
        <v>0</v>
      </c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</row>
    <row r="494" spans="1:35" s="3" customFormat="1" ht="47.25" customHeight="1" x14ac:dyDescent="0.25">
      <c r="A494" s="18" t="s">
        <v>539</v>
      </c>
      <c r="B494" s="17" t="s">
        <v>98</v>
      </c>
      <c r="C494" s="20">
        <v>0</v>
      </c>
      <c r="D494" s="20">
        <v>0</v>
      </c>
      <c r="E494" s="20">
        <v>0</v>
      </c>
      <c r="F494" s="20">
        <f t="shared" si="190"/>
        <v>0</v>
      </c>
      <c r="G494" s="20" t="s">
        <v>17</v>
      </c>
      <c r="H494" s="26" t="s">
        <v>17</v>
      </c>
      <c r="I494" s="20">
        <v>0</v>
      </c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</row>
    <row r="495" spans="1:35" s="3" customFormat="1" ht="15.75" customHeight="1" x14ac:dyDescent="0.25">
      <c r="A495" s="18" t="s">
        <v>540</v>
      </c>
      <c r="B495" s="17" t="s">
        <v>122</v>
      </c>
      <c r="C495" s="20">
        <f>C496+C497+C498+C499+C500+C501+C502+C503+C504+C505+C506+C507</f>
        <v>1561.06</v>
      </c>
      <c r="D495" s="20">
        <f t="shared" ref="D495:E495" si="191">D496+D497+D498+D499+D500+D501+D502+D503+D504+D505+D506+D507</f>
        <v>3025.5</v>
      </c>
      <c r="E495" s="20">
        <f t="shared" si="191"/>
        <v>1865</v>
      </c>
      <c r="F495" s="20">
        <f t="shared" si="190"/>
        <v>2150.52</v>
      </c>
      <c r="G495" s="20" t="s">
        <v>17</v>
      </c>
      <c r="H495" s="26" t="s">
        <v>17</v>
      </c>
      <c r="I495" s="20">
        <v>0</v>
      </c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</row>
    <row r="496" spans="1:35" s="3" customFormat="1" ht="15.75" customHeight="1" x14ac:dyDescent="0.25">
      <c r="A496" s="18" t="s">
        <v>541</v>
      </c>
      <c r="B496" s="17" t="s">
        <v>542</v>
      </c>
      <c r="C496" s="20">
        <v>14.26</v>
      </c>
      <c r="D496" s="20">
        <v>30</v>
      </c>
      <c r="E496" s="20">
        <v>0</v>
      </c>
      <c r="F496" s="20">
        <f t="shared" si="190"/>
        <v>14.753333333333332</v>
      </c>
      <c r="G496" s="20">
        <v>32791</v>
      </c>
      <c r="H496" s="26">
        <v>1.1819999999999999</v>
      </c>
      <c r="I496" s="20">
        <f t="shared" ref="I496:I507" si="192">F496*G496*H496/1000</f>
        <v>571.82388603999993</v>
      </c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</row>
    <row r="497" spans="1:35" s="3" customFormat="1" ht="94.5" customHeight="1" x14ac:dyDescent="0.25">
      <c r="A497" s="18" t="s">
        <v>543</v>
      </c>
      <c r="B497" s="17" t="s">
        <v>544</v>
      </c>
      <c r="C497" s="20">
        <v>0</v>
      </c>
      <c r="D497" s="20">
        <v>30</v>
      </c>
      <c r="E497" s="20">
        <v>0</v>
      </c>
      <c r="F497" s="20">
        <f t="shared" si="190"/>
        <v>10</v>
      </c>
      <c r="G497" s="20">
        <v>11979</v>
      </c>
      <c r="H497" s="26">
        <v>1.1819999999999999</v>
      </c>
      <c r="I497" s="20">
        <f t="shared" si="192"/>
        <v>141.59178</v>
      </c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</row>
    <row r="498" spans="1:35" s="3" customFormat="1" ht="15.75" customHeight="1" x14ac:dyDescent="0.25">
      <c r="A498" s="18" t="s">
        <v>545</v>
      </c>
      <c r="B498" s="17" t="s">
        <v>546</v>
      </c>
      <c r="C498" s="20">
        <v>330</v>
      </c>
      <c r="D498" s="20">
        <v>24</v>
      </c>
      <c r="E498" s="20">
        <v>0</v>
      </c>
      <c r="F498" s="20">
        <f t="shared" si="190"/>
        <v>118</v>
      </c>
      <c r="G498" s="20">
        <v>8410</v>
      </c>
      <c r="H498" s="26">
        <v>1.1819999999999999</v>
      </c>
      <c r="I498" s="20">
        <f t="shared" si="192"/>
        <v>1172.99316</v>
      </c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</row>
    <row r="499" spans="1:35" s="3" customFormat="1" ht="15.75" customHeight="1" x14ac:dyDescent="0.25">
      <c r="A499" s="18" t="s">
        <v>547</v>
      </c>
      <c r="B499" s="17" t="s">
        <v>548</v>
      </c>
      <c r="C499" s="20">
        <v>0</v>
      </c>
      <c r="D499" s="20">
        <v>0</v>
      </c>
      <c r="E499" s="20">
        <v>0</v>
      </c>
      <c r="F499" s="20">
        <f t="shared" si="190"/>
        <v>0</v>
      </c>
      <c r="G499" s="20">
        <v>7880</v>
      </c>
      <c r="H499" s="26">
        <v>1.1819999999999999</v>
      </c>
      <c r="I499" s="20">
        <f t="shared" si="192"/>
        <v>0</v>
      </c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</row>
    <row r="500" spans="1:35" s="3" customFormat="1" ht="15.75" customHeight="1" x14ac:dyDescent="0.25">
      <c r="A500" s="18" t="s">
        <v>549</v>
      </c>
      <c r="B500" s="17" t="s">
        <v>550</v>
      </c>
      <c r="C500" s="20">
        <v>0</v>
      </c>
      <c r="D500" s="20">
        <v>0</v>
      </c>
      <c r="E500" s="20">
        <v>0</v>
      </c>
      <c r="F500" s="20">
        <f t="shared" si="190"/>
        <v>0</v>
      </c>
      <c r="G500" s="20">
        <v>5421</v>
      </c>
      <c r="H500" s="26">
        <v>1.1819999999999999</v>
      </c>
      <c r="I500" s="20">
        <f t="shared" si="192"/>
        <v>0</v>
      </c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</row>
    <row r="501" spans="1:35" s="3" customFormat="1" ht="15.75" customHeight="1" x14ac:dyDescent="0.25">
      <c r="A501" s="18" t="s">
        <v>551</v>
      </c>
      <c r="B501" s="17" t="s">
        <v>552</v>
      </c>
      <c r="C501" s="20">
        <v>0</v>
      </c>
      <c r="D501" s="20">
        <v>0</v>
      </c>
      <c r="E501" s="20">
        <v>0</v>
      </c>
      <c r="F501" s="20">
        <f t="shared" si="190"/>
        <v>0</v>
      </c>
      <c r="G501" s="20">
        <v>0</v>
      </c>
      <c r="H501" s="26">
        <v>1.1819999999999999</v>
      </c>
      <c r="I501" s="20">
        <f t="shared" si="192"/>
        <v>0</v>
      </c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</row>
    <row r="502" spans="1:35" s="3" customFormat="1" ht="15.75" customHeight="1" x14ac:dyDescent="0.25">
      <c r="A502" s="18" t="s">
        <v>553</v>
      </c>
      <c r="B502" s="17" t="s">
        <v>554</v>
      </c>
      <c r="C502" s="20">
        <v>90</v>
      </c>
      <c r="D502" s="20">
        <v>130</v>
      </c>
      <c r="E502" s="20">
        <f>175+25</f>
        <v>200</v>
      </c>
      <c r="F502" s="20">
        <f t="shared" si="190"/>
        <v>140</v>
      </c>
      <c r="G502" s="20">
        <v>34626</v>
      </c>
      <c r="H502" s="26">
        <v>1.1819999999999999</v>
      </c>
      <c r="I502" s="20">
        <f t="shared" si="192"/>
        <v>5729.9104799999996</v>
      </c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</row>
    <row r="503" spans="1:35" s="3" customFormat="1" ht="15.75" customHeight="1" x14ac:dyDescent="0.25">
      <c r="A503" s="18" t="s">
        <v>555</v>
      </c>
      <c r="B503" s="17" t="s">
        <v>556</v>
      </c>
      <c r="C503" s="20">
        <v>515</v>
      </c>
      <c r="D503" s="20">
        <v>825</v>
      </c>
      <c r="E503" s="20">
        <v>654</v>
      </c>
      <c r="F503" s="20">
        <f t="shared" si="190"/>
        <v>664.66666666666663</v>
      </c>
      <c r="G503" s="20">
        <v>16188</v>
      </c>
      <c r="H503" s="26">
        <v>1.1819999999999999</v>
      </c>
      <c r="I503" s="20">
        <f t="shared" si="192"/>
        <v>12717.875567999999</v>
      </c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</row>
    <row r="504" spans="1:35" s="3" customFormat="1" ht="15.75" customHeight="1" x14ac:dyDescent="0.25">
      <c r="A504" s="18" t="s">
        <v>557</v>
      </c>
      <c r="B504" s="17" t="s">
        <v>558</v>
      </c>
      <c r="C504" s="20">
        <v>611.79999999999995</v>
      </c>
      <c r="D504" s="20">
        <v>1143.5</v>
      </c>
      <c r="E504" s="20">
        <f>511+500</f>
        <v>1011</v>
      </c>
      <c r="F504" s="20">
        <f t="shared" si="190"/>
        <v>922.1</v>
      </c>
      <c r="G504" s="20">
        <v>7143</v>
      </c>
      <c r="H504" s="26">
        <v>1.1819999999999999</v>
      </c>
      <c r="I504" s="20">
        <f t="shared" si="192"/>
        <v>7785.3142745999994</v>
      </c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</row>
    <row r="505" spans="1:35" s="3" customFormat="1" ht="15.75" customHeight="1" x14ac:dyDescent="0.25">
      <c r="A505" s="18" t="s">
        <v>559</v>
      </c>
      <c r="B505" s="17" t="s">
        <v>560</v>
      </c>
      <c r="C505" s="20">
        <v>0</v>
      </c>
      <c r="D505" s="20">
        <v>843</v>
      </c>
      <c r="E505" s="20">
        <v>0</v>
      </c>
      <c r="F505" s="20">
        <f t="shared" si="190"/>
        <v>281</v>
      </c>
      <c r="G505" s="20">
        <v>2942</v>
      </c>
      <c r="H505" s="26">
        <v>1.1819999999999999</v>
      </c>
      <c r="I505" s="20">
        <f t="shared" si="192"/>
        <v>977.16176399999995</v>
      </c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</row>
    <row r="506" spans="1:35" s="3" customFormat="1" ht="15.75" customHeight="1" x14ac:dyDescent="0.25">
      <c r="A506" s="18" t="s">
        <v>561</v>
      </c>
      <c r="B506" s="17" t="s">
        <v>562</v>
      </c>
      <c r="C506" s="20">
        <v>0</v>
      </c>
      <c r="D506" s="20">
        <v>0</v>
      </c>
      <c r="E506" s="20">
        <v>0</v>
      </c>
      <c r="F506" s="20">
        <f t="shared" si="190"/>
        <v>0</v>
      </c>
      <c r="G506" s="20">
        <v>4946</v>
      </c>
      <c r="H506" s="26">
        <v>1.1819999999999999</v>
      </c>
      <c r="I506" s="20">
        <f t="shared" si="192"/>
        <v>0</v>
      </c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</row>
    <row r="507" spans="1:35" s="3" customFormat="1" ht="15.75" customHeight="1" x14ac:dyDescent="0.25">
      <c r="A507" s="18" t="s">
        <v>563</v>
      </c>
      <c r="B507" s="17" t="s">
        <v>564</v>
      </c>
      <c r="C507" s="20">
        <v>0</v>
      </c>
      <c r="D507" s="20">
        <v>0</v>
      </c>
      <c r="E507" s="20">
        <v>0</v>
      </c>
      <c r="F507" s="20">
        <f t="shared" si="190"/>
        <v>0</v>
      </c>
      <c r="G507" s="20">
        <v>4796</v>
      </c>
      <c r="H507" s="26">
        <v>1.1819999999999999</v>
      </c>
      <c r="I507" s="20">
        <f t="shared" si="192"/>
        <v>0</v>
      </c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</row>
    <row r="508" spans="1:35" s="3" customFormat="1" ht="15.75" customHeight="1" x14ac:dyDescent="0.25">
      <c r="A508" s="18" t="s">
        <v>565</v>
      </c>
      <c r="B508" s="17" t="s">
        <v>154</v>
      </c>
      <c r="C508" s="20">
        <v>0</v>
      </c>
      <c r="D508" s="20">
        <v>0</v>
      </c>
      <c r="E508" s="20">
        <v>0</v>
      </c>
      <c r="F508" s="20">
        <f t="shared" si="190"/>
        <v>0</v>
      </c>
      <c r="G508" s="20" t="s">
        <v>17</v>
      </c>
      <c r="H508" s="26" t="s">
        <v>17</v>
      </c>
      <c r="I508" s="20">
        <v>0</v>
      </c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</row>
    <row r="509" spans="1:35" s="3" customFormat="1" ht="31.5" customHeight="1" x14ac:dyDescent="0.25">
      <c r="A509" s="18" t="s">
        <v>566</v>
      </c>
      <c r="B509" s="17" t="s">
        <v>164</v>
      </c>
      <c r="C509" s="20">
        <v>0</v>
      </c>
      <c r="D509" s="20">
        <v>0</v>
      </c>
      <c r="E509" s="20">
        <v>0</v>
      </c>
      <c r="F509" s="20">
        <f t="shared" si="190"/>
        <v>0</v>
      </c>
      <c r="G509" s="20" t="s">
        <v>17</v>
      </c>
      <c r="H509" s="26" t="s">
        <v>17</v>
      </c>
      <c r="I509" s="20">
        <v>0</v>
      </c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</row>
    <row r="510" spans="1:35" s="3" customFormat="1" ht="15.75" customHeight="1" x14ac:dyDescent="0.25">
      <c r="A510" s="18" t="s">
        <v>567</v>
      </c>
      <c r="B510" s="17" t="s">
        <v>21</v>
      </c>
      <c r="C510" s="20">
        <f t="shared" ref="C510:D510" si="193">SUBTOTAL(9,C511:C514)</f>
        <v>29.895000000000003</v>
      </c>
      <c r="D510" s="20">
        <f t="shared" si="193"/>
        <v>11.847</v>
      </c>
      <c r="E510" s="20">
        <f>SUBTOTAL(9,E511:E514)</f>
        <v>41.578000000000003</v>
      </c>
      <c r="F510" s="20">
        <f t="shared" si="190"/>
        <v>27.773333333333337</v>
      </c>
      <c r="G510" s="20" t="s">
        <v>17</v>
      </c>
      <c r="H510" s="26" t="s">
        <v>17</v>
      </c>
      <c r="I510" s="20">
        <v>0</v>
      </c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</row>
    <row r="511" spans="1:35" s="3" customFormat="1" ht="15.75" customHeight="1" x14ac:dyDescent="0.25">
      <c r="A511" s="18" t="s">
        <v>568</v>
      </c>
      <c r="B511" s="17" t="s">
        <v>527</v>
      </c>
      <c r="C511" s="20">
        <v>1.4770000000000001</v>
      </c>
      <c r="D511" s="20">
        <v>0.52600000000000002</v>
      </c>
      <c r="E511" s="20">
        <v>0.14000000000000001</v>
      </c>
      <c r="F511" s="20">
        <f t="shared" si="190"/>
        <v>0.71433333333333338</v>
      </c>
      <c r="G511" s="20">
        <f>G485</f>
        <v>1929913</v>
      </c>
      <c r="H511" s="26">
        <v>1.0226</v>
      </c>
      <c r="I511" s="20">
        <f>F511*G511*H511/1000</f>
        <v>1409.7575731444665</v>
      </c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</row>
    <row r="512" spans="1:35" s="3" customFormat="1" ht="15.75" customHeight="1" x14ac:dyDescent="0.25">
      <c r="A512" s="18" t="s">
        <v>569</v>
      </c>
      <c r="B512" s="17" t="s">
        <v>529</v>
      </c>
      <c r="C512" s="20">
        <v>25.749000000000002</v>
      </c>
      <c r="D512" s="20">
        <v>0.504</v>
      </c>
      <c r="E512" s="20">
        <f>0.383+0.545</f>
        <v>0.92800000000000005</v>
      </c>
      <c r="F512" s="20">
        <f t="shared" si="190"/>
        <v>9.0603333333333342</v>
      </c>
      <c r="G512" s="20">
        <f>G486</f>
        <v>1525300</v>
      </c>
      <c r="H512" s="26">
        <v>1.0226</v>
      </c>
      <c r="I512" s="20">
        <f>F512*G512*H512/1000</f>
        <v>14132.052250726669</v>
      </c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</row>
    <row r="513" spans="1:35" s="3" customFormat="1" ht="15.75" customHeight="1" x14ac:dyDescent="0.25">
      <c r="A513" s="18" t="s">
        <v>570</v>
      </c>
      <c r="B513" s="17" t="s">
        <v>531</v>
      </c>
      <c r="C513" s="20">
        <v>0.755</v>
      </c>
      <c r="D513" s="20">
        <v>2.0720000000000001</v>
      </c>
      <c r="E513" s="20">
        <f>20.218-E511</f>
        <v>20.077999999999999</v>
      </c>
      <c r="F513" s="20">
        <f t="shared" si="190"/>
        <v>7.6350000000000007</v>
      </c>
      <c r="G513" s="20">
        <f>G487</f>
        <v>1927419</v>
      </c>
      <c r="H513" s="26">
        <v>1.0226</v>
      </c>
      <c r="I513" s="20">
        <f>F513*G513*H513/1000</f>
        <v>15048.422140869001</v>
      </c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</row>
    <row r="514" spans="1:35" s="3" customFormat="1" ht="15.75" customHeight="1" x14ac:dyDescent="0.25">
      <c r="A514" s="18" t="s">
        <v>571</v>
      </c>
      <c r="B514" s="17" t="s">
        <v>533</v>
      </c>
      <c r="C514" s="20">
        <v>1.9139999999999999</v>
      </c>
      <c r="D514" s="20">
        <v>8.7449999999999992</v>
      </c>
      <c r="E514" s="20">
        <f>21.36-E512</f>
        <v>20.431999999999999</v>
      </c>
      <c r="F514" s="20">
        <f t="shared" si="190"/>
        <v>10.363666666666665</v>
      </c>
      <c r="G514" s="20">
        <f>G488</f>
        <v>2058647</v>
      </c>
      <c r="H514" s="26">
        <v>1.0226</v>
      </c>
      <c r="I514" s="20">
        <f>F514*G514*H514/1000</f>
        <v>21817.305259540062</v>
      </c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</row>
    <row r="515" spans="1:35" s="3" customFormat="1" ht="15.75" customHeight="1" x14ac:dyDescent="0.25">
      <c r="A515" s="18" t="s">
        <v>572</v>
      </c>
      <c r="B515" s="17" t="s">
        <v>62</v>
      </c>
      <c r="C515" s="20">
        <v>0</v>
      </c>
      <c r="D515" s="20">
        <v>0</v>
      </c>
      <c r="E515" s="20">
        <f>E518+E519</f>
        <v>0.27</v>
      </c>
      <c r="F515" s="20">
        <f t="shared" si="190"/>
        <v>9.0000000000000011E-2</v>
      </c>
      <c r="G515" s="20" t="s">
        <v>17</v>
      </c>
      <c r="H515" s="26" t="s">
        <v>17</v>
      </c>
      <c r="I515" s="20">
        <v>0</v>
      </c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1:35" s="3" customFormat="1" ht="15.75" customHeight="1" x14ac:dyDescent="0.25">
      <c r="A516" s="18" t="s">
        <v>573</v>
      </c>
      <c r="B516" s="17" t="s">
        <v>527</v>
      </c>
      <c r="C516" s="20">
        <v>0</v>
      </c>
      <c r="D516" s="20">
        <v>0</v>
      </c>
      <c r="E516" s="20">
        <v>0</v>
      </c>
      <c r="F516" s="20">
        <f t="shared" si="190"/>
        <v>0</v>
      </c>
      <c r="G516" s="20">
        <f>G490</f>
        <v>2672934</v>
      </c>
      <c r="H516" s="26">
        <v>1.224</v>
      </c>
      <c r="I516" s="20">
        <f>F516*G516*H516/1000</f>
        <v>0</v>
      </c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1:35" s="3" customFormat="1" ht="15.75" customHeight="1" x14ac:dyDescent="0.25">
      <c r="A517" s="18" t="s">
        <v>574</v>
      </c>
      <c r="B517" s="17" t="s">
        <v>529</v>
      </c>
      <c r="C517" s="20">
        <v>0</v>
      </c>
      <c r="D517" s="20">
        <v>0</v>
      </c>
      <c r="E517" s="20">
        <v>0</v>
      </c>
      <c r="F517" s="20">
        <f t="shared" si="190"/>
        <v>0</v>
      </c>
      <c r="G517" s="20">
        <f>G491</f>
        <v>3819466</v>
      </c>
      <c r="H517" s="26">
        <v>1.224</v>
      </c>
      <c r="I517" s="20">
        <f>F517*G517*H517/1000</f>
        <v>0</v>
      </c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1:35" s="3" customFormat="1" ht="15.75" customHeight="1" x14ac:dyDescent="0.25">
      <c r="A518" s="18" t="s">
        <v>575</v>
      </c>
      <c r="B518" s="17" t="s">
        <v>531</v>
      </c>
      <c r="C518" s="20">
        <v>0</v>
      </c>
      <c r="D518" s="20">
        <v>0</v>
      </c>
      <c r="E518" s="20">
        <v>0.12</v>
      </c>
      <c r="F518" s="20">
        <f t="shared" si="190"/>
        <v>0.04</v>
      </c>
      <c r="G518" s="20">
        <f>G492</f>
        <v>2541423</v>
      </c>
      <c r="H518" s="26">
        <v>1.224</v>
      </c>
      <c r="I518" s="20">
        <f>F518*G518*H518/1000</f>
        <v>124.42807007999998</v>
      </c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1:35" s="3" customFormat="1" ht="15.75" customHeight="1" x14ac:dyDescent="0.25">
      <c r="A519" s="18" t="s">
        <v>576</v>
      </c>
      <c r="B519" s="17" t="s">
        <v>533</v>
      </c>
      <c r="C519" s="20">
        <v>0</v>
      </c>
      <c r="D519" s="20">
        <v>0</v>
      </c>
      <c r="E519" s="20">
        <v>0.15</v>
      </c>
      <c r="F519" s="20">
        <f t="shared" si="190"/>
        <v>4.9999999999999996E-2</v>
      </c>
      <c r="G519" s="20">
        <f>G493</f>
        <v>5745485</v>
      </c>
      <c r="H519" s="26">
        <v>1.224</v>
      </c>
      <c r="I519" s="20">
        <f>F519*G519*H519/1000</f>
        <v>351.62368199999997</v>
      </c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1:35" s="3" customFormat="1" ht="15.75" customHeight="1" x14ac:dyDescent="0.25">
      <c r="A520" s="18" t="s">
        <v>577</v>
      </c>
      <c r="B520" s="17" t="s">
        <v>98</v>
      </c>
      <c r="C520" s="20">
        <v>0</v>
      </c>
      <c r="D520" s="20">
        <v>0</v>
      </c>
      <c r="E520" s="20">
        <v>0</v>
      </c>
      <c r="F520" s="20">
        <f t="shared" si="190"/>
        <v>0</v>
      </c>
      <c r="G520" s="20" t="str">
        <f>G494</f>
        <v>нд</v>
      </c>
      <c r="H520" s="26" t="s">
        <v>17</v>
      </c>
      <c r="I520" s="20">
        <v>0</v>
      </c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1:35" s="3" customFormat="1" ht="15.75" customHeight="1" x14ac:dyDescent="0.25">
      <c r="A521" s="18" t="s">
        <v>578</v>
      </c>
      <c r="B521" s="17" t="s">
        <v>122</v>
      </c>
      <c r="C521" s="20">
        <f>SUM(C522:C533)</f>
        <v>184.39</v>
      </c>
      <c r="D521" s="20">
        <f t="shared" ref="D521" si="194">SUM(D522:D533)</f>
        <v>717.9</v>
      </c>
      <c r="E521" s="20">
        <f>SUM(E522:E533)</f>
        <v>4005</v>
      </c>
      <c r="F521" s="20">
        <f t="shared" si="190"/>
        <v>1635.7633333333333</v>
      </c>
      <c r="G521" s="20" t="s">
        <v>17</v>
      </c>
      <c r="H521" s="26" t="s">
        <v>17</v>
      </c>
      <c r="I521" s="20">
        <v>0</v>
      </c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1:35" s="3" customFormat="1" ht="47.25" customHeight="1" x14ac:dyDescent="0.25">
      <c r="A522" s="18" t="s">
        <v>579</v>
      </c>
      <c r="B522" s="17" t="s">
        <v>542</v>
      </c>
      <c r="C522" s="20">
        <v>0</v>
      </c>
      <c r="D522" s="20">
        <v>0</v>
      </c>
      <c r="E522" s="20">
        <v>50</v>
      </c>
      <c r="F522" s="20">
        <f t="shared" si="190"/>
        <v>16.666666666666668</v>
      </c>
      <c r="G522" s="20">
        <f>G496</f>
        <v>32791</v>
      </c>
      <c r="H522" s="26">
        <v>1.1819999999999999</v>
      </c>
      <c r="I522" s="20">
        <f t="shared" ref="I522:I533" si="195">F522*G522*H522/1000</f>
        <v>645.98270000000002</v>
      </c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1:35" s="3" customFormat="1" ht="15.75" customHeight="1" x14ac:dyDescent="0.25">
      <c r="A523" s="18" t="s">
        <v>580</v>
      </c>
      <c r="B523" s="17" t="s">
        <v>544</v>
      </c>
      <c r="C523" s="20">
        <v>1</v>
      </c>
      <c r="D523" s="20">
        <v>0</v>
      </c>
      <c r="E523" s="20">
        <v>200</v>
      </c>
      <c r="F523" s="20">
        <f t="shared" si="190"/>
        <v>67</v>
      </c>
      <c r="G523" s="20">
        <f>G497</f>
        <v>11979</v>
      </c>
      <c r="H523" s="26">
        <v>1.1819999999999999</v>
      </c>
      <c r="I523" s="20">
        <f t="shared" si="195"/>
        <v>948.66492599999992</v>
      </c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1:35" s="3" customFormat="1" ht="15.75" customHeight="1" x14ac:dyDescent="0.25">
      <c r="A524" s="18" t="s">
        <v>581</v>
      </c>
      <c r="B524" s="17" t="s">
        <v>546</v>
      </c>
      <c r="C524" s="20">
        <v>0</v>
      </c>
      <c r="D524" s="20">
        <v>0</v>
      </c>
      <c r="E524" s="20">
        <v>0</v>
      </c>
      <c r="F524" s="20">
        <f t="shared" si="190"/>
        <v>0</v>
      </c>
      <c r="G524" s="20">
        <f>G498</f>
        <v>8410</v>
      </c>
      <c r="H524" s="26">
        <v>1.1819999999999999</v>
      </c>
      <c r="I524" s="20">
        <f t="shared" si="195"/>
        <v>0</v>
      </c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1:35" s="3" customFormat="1" ht="15.75" customHeight="1" x14ac:dyDescent="0.25">
      <c r="A525" s="18" t="s">
        <v>582</v>
      </c>
      <c r="B525" s="17" t="s">
        <v>548</v>
      </c>
      <c r="C525" s="20">
        <v>15</v>
      </c>
      <c r="D525" s="20">
        <v>135</v>
      </c>
      <c r="E525" s="20">
        <v>0</v>
      </c>
      <c r="F525" s="20">
        <f t="shared" si="190"/>
        <v>50</v>
      </c>
      <c r="G525" s="20">
        <f t="shared" ref="G525:G534" si="196">G499</f>
        <v>7880</v>
      </c>
      <c r="H525" s="26">
        <v>1.1819999999999999</v>
      </c>
      <c r="I525" s="20">
        <f t="shared" si="195"/>
        <v>465.70800000000003</v>
      </c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1:35" s="3" customFormat="1" ht="15.75" customHeight="1" x14ac:dyDescent="0.25">
      <c r="A526" s="18" t="s">
        <v>583</v>
      </c>
      <c r="B526" s="17" t="s">
        <v>550</v>
      </c>
      <c r="C526" s="20">
        <v>0</v>
      </c>
      <c r="D526" s="20">
        <v>0</v>
      </c>
      <c r="E526" s="20">
        <v>0</v>
      </c>
      <c r="F526" s="20">
        <f t="shared" si="190"/>
        <v>0</v>
      </c>
      <c r="G526" s="20">
        <f t="shared" si="196"/>
        <v>5421</v>
      </c>
      <c r="H526" s="26">
        <v>1.1819999999999999</v>
      </c>
      <c r="I526" s="20">
        <f t="shared" si="195"/>
        <v>0</v>
      </c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1:35" s="3" customFormat="1" ht="15.75" customHeight="1" x14ac:dyDescent="0.25">
      <c r="A527" s="18" t="s">
        <v>584</v>
      </c>
      <c r="B527" s="17" t="s">
        <v>552</v>
      </c>
      <c r="C527" s="20">
        <v>0</v>
      </c>
      <c r="D527" s="20">
        <v>0</v>
      </c>
      <c r="E527" s="20">
        <v>0</v>
      </c>
      <c r="F527" s="20">
        <f t="shared" si="190"/>
        <v>0</v>
      </c>
      <c r="G527" s="20">
        <f t="shared" si="196"/>
        <v>0</v>
      </c>
      <c r="H527" s="26">
        <v>1.1819999999999999</v>
      </c>
      <c r="I527" s="20">
        <f t="shared" si="195"/>
        <v>0</v>
      </c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1:35" s="3" customFormat="1" ht="15.75" customHeight="1" x14ac:dyDescent="0.25">
      <c r="A528" s="18" t="s">
        <v>585</v>
      </c>
      <c r="B528" s="17" t="s">
        <v>554</v>
      </c>
      <c r="C528" s="20">
        <v>10</v>
      </c>
      <c r="D528" s="20">
        <v>10</v>
      </c>
      <c r="E528" s="20">
        <f>448+125-E522</f>
        <v>523</v>
      </c>
      <c r="F528" s="20">
        <f t="shared" si="190"/>
        <v>181</v>
      </c>
      <c r="G528" s="20">
        <f t="shared" si="196"/>
        <v>34626</v>
      </c>
      <c r="H528" s="26">
        <v>1.1819999999999999</v>
      </c>
      <c r="I528" s="20">
        <f t="shared" si="195"/>
        <v>7407.9556919999995</v>
      </c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1:35" s="3" customFormat="1" ht="15.75" customHeight="1" x14ac:dyDescent="0.25">
      <c r="A529" s="18" t="s">
        <v>586</v>
      </c>
      <c r="B529" s="17" t="s">
        <v>556</v>
      </c>
      <c r="C529" s="20">
        <v>29</v>
      </c>
      <c r="D529" s="20">
        <v>70</v>
      </c>
      <c r="E529" s="20">
        <f>849+103-E523</f>
        <v>752</v>
      </c>
      <c r="F529" s="20">
        <f t="shared" si="190"/>
        <v>283.66666666666669</v>
      </c>
      <c r="G529" s="20">
        <f t="shared" si="196"/>
        <v>16188</v>
      </c>
      <c r="H529" s="26">
        <v>1.1819999999999999</v>
      </c>
      <c r="I529" s="20">
        <f t="shared" si="195"/>
        <v>5427.7392719999998</v>
      </c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</row>
    <row r="530" spans="1:35" s="3" customFormat="1" ht="15.75" customHeight="1" x14ac:dyDescent="0.25">
      <c r="A530" s="18" t="s">
        <v>587</v>
      </c>
      <c r="B530" s="17" t="s">
        <v>558</v>
      </c>
      <c r="C530" s="20">
        <v>129.38999999999999</v>
      </c>
      <c r="D530" s="20">
        <v>413</v>
      </c>
      <c r="E530" s="20">
        <f>970+320+160</f>
        <v>1450</v>
      </c>
      <c r="F530" s="20">
        <f t="shared" si="190"/>
        <v>664.13</v>
      </c>
      <c r="G530" s="20">
        <f t="shared" si="196"/>
        <v>7143</v>
      </c>
      <c r="H530" s="26">
        <v>1.1819999999999999</v>
      </c>
      <c r="I530" s="20">
        <f t="shared" si="195"/>
        <v>5607.2668573800001</v>
      </c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</row>
    <row r="531" spans="1:35" s="3" customFormat="1" ht="15.75" customHeight="1" x14ac:dyDescent="0.25">
      <c r="A531" s="18" t="s">
        <v>588</v>
      </c>
      <c r="B531" s="17" t="s">
        <v>560</v>
      </c>
      <c r="C531" s="20">
        <v>0</v>
      </c>
      <c r="D531" s="20">
        <v>89.9</v>
      </c>
      <c r="E531" s="20">
        <v>400</v>
      </c>
      <c r="F531" s="20">
        <f t="shared" si="190"/>
        <v>163.29999999999998</v>
      </c>
      <c r="G531" s="20">
        <f t="shared" si="196"/>
        <v>2942</v>
      </c>
      <c r="H531" s="26">
        <v>1.1819999999999999</v>
      </c>
      <c r="I531" s="20">
        <f t="shared" si="195"/>
        <v>567.86660519999998</v>
      </c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</row>
    <row r="532" spans="1:35" s="3" customFormat="1" ht="15.75" customHeight="1" x14ac:dyDescent="0.25">
      <c r="A532" s="18" t="s">
        <v>589</v>
      </c>
      <c r="B532" s="17" t="s">
        <v>562</v>
      </c>
      <c r="C532" s="20">
        <v>0</v>
      </c>
      <c r="D532" s="20">
        <v>0</v>
      </c>
      <c r="E532" s="20">
        <v>630</v>
      </c>
      <c r="F532" s="20">
        <f t="shared" si="190"/>
        <v>210</v>
      </c>
      <c r="G532" s="20">
        <f t="shared" si="196"/>
        <v>4946</v>
      </c>
      <c r="H532" s="26">
        <v>1.1819999999999999</v>
      </c>
      <c r="I532" s="20">
        <f t="shared" si="195"/>
        <v>1227.6961199999998</v>
      </c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</row>
    <row r="533" spans="1:35" s="3" customFormat="1" ht="31.5" customHeight="1" x14ac:dyDescent="0.25">
      <c r="A533" s="18" t="s">
        <v>590</v>
      </c>
      <c r="B533" s="17" t="s">
        <v>564</v>
      </c>
      <c r="C533" s="20">
        <v>0</v>
      </c>
      <c r="D533" s="20">
        <v>0</v>
      </c>
      <c r="E533" s="20">
        <v>0</v>
      </c>
      <c r="F533" s="20">
        <f t="shared" si="190"/>
        <v>0</v>
      </c>
      <c r="G533" s="20">
        <f t="shared" si="196"/>
        <v>4796</v>
      </c>
      <c r="H533" s="26">
        <v>1.1819999999999999</v>
      </c>
      <c r="I533" s="20">
        <f t="shared" si="195"/>
        <v>0</v>
      </c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</row>
    <row r="534" spans="1:35" s="3" customFormat="1" ht="15.75" customHeight="1" x14ac:dyDescent="0.25">
      <c r="A534" s="18" t="s">
        <v>591</v>
      </c>
      <c r="B534" s="17" t="s">
        <v>154</v>
      </c>
      <c r="C534" s="20">
        <v>0</v>
      </c>
      <c r="D534" s="20">
        <v>0</v>
      </c>
      <c r="E534" s="20">
        <v>0</v>
      </c>
      <c r="F534" s="20">
        <f t="shared" si="190"/>
        <v>0</v>
      </c>
      <c r="G534" s="20" t="str">
        <f t="shared" si="196"/>
        <v>нд</v>
      </c>
      <c r="H534" s="26" t="s">
        <v>17</v>
      </c>
      <c r="I534" s="20">
        <v>0</v>
      </c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</row>
    <row r="535" spans="1:35" s="3" customFormat="1" ht="15.75" customHeight="1" x14ac:dyDescent="0.25">
      <c r="A535" s="18" t="s">
        <v>592</v>
      </c>
      <c r="B535" s="17" t="s">
        <v>593</v>
      </c>
      <c r="C535" s="20" t="s">
        <v>17</v>
      </c>
      <c r="D535" s="20" t="s">
        <v>17</v>
      </c>
      <c r="E535" s="20" t="s">
        <v>17</v>
      </c>
      <c r="F535" s="20" t="s">
        <v>17</v>
      </c>
      <c r="G535" s="20" t="s">
        <v>17</v>
      </c>
      <c r="H535" s="20" t="s">
        <v>17</v>
      </c>
      <c r="I535" s="20" t="s">
        <v>17</v>
      </c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</row>
    <row r="536" spans="1:35" s="3" customFormat="1" ht="62.25" customHeight="1" x14ac:dyDescent="0.25">
      <c r="A536" s="18" t="s">
        <v>594</v>
      </c>
      <c r="B536" s="17" t="s">
        <v>19</v>
      </c>
      <c r="C536" s="20">
        <v>2271.1844999999998</v>
      </c>
      <c r="D536" s="20">
        <v>2690.1030000000001</v>
      </c>
      <c r="E536" s="20">
        <v>2090.9670000000001</v>
      </c>
      <c r="F536" s="20">
        <v>2350.7515000000003</v>
      </c>
      <c r="G536" s="20" t="s">
        <v>17</v>
      </c>
      <c r="H536" s="20" t="s">
        <v>17</v>
      </c>
      <c r="I536" s="20">
        <v>52945.222070939046</v>
      </c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</row>
    <row r="537" spans="1:35" s="3" customFormat="1" ht="15.75" customHeight="1" x14ac:dyDescent="0.25">
      <c r="A537" s="18" t="s">
        <v>595</v>
      </c>
      <c r="B537" s="17" t="s">
        <v>21</v>
      </c>
      <c r="C537" s="20">
        <v>48.042000000000009</v>
      </c>
      <c r="D537" s="20">
        <v>41.018000000000008</v>
      </c>
      <c r="E537" s="20">
        <v>41.382999999999981</v>
      </c>
      <c r="F537" s="20">
        <v>43.480999999999995</v>
      </c>
      <c r="G537" s="20" t="s">
        <v>17</v>
      </c>
      <c r="H537" s="20" t="s">
        <v>17</v>
      </c>
      <c r="I537" s="20">
        <v>39055.882158230277</v>
      </c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</row>
    <row r="538" spans="1:35" s="3" customFormat="1" ht="15.75" customHeight="1" x14ac:dyDescent="0.25">
      <c r="A538" s="18" t="s">
        <v>596</v>
      </c>
      <c r="B538" s="17" t="s">
        <v>23</v>
      </c>
      <c r="C538" s="20">
        <v>3.3249999999999997</v>
      </c>
      <c r="D538" s="20">
        <v>5.4239999999999995</v>
      </c>
      <c r="E538" s="20">
        <v>2.8779999999999997</v>
      </c>
      <c r="F538" s="20">
        <v>3.8756666666666661</v>
      </c>
      <c r="G538" s="20" t="s">
        <v>17</v>
      </c>
      <c r="H538" s="20" t="s">
        <v>17</v>
      </c>
      <c r="I538" s="20">
        <v>3875.7254814115136</v>
      </c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</row>
    <row r="539" spans="1:35" s="3" customFormat="1" ht="15.75" customHeight="1" x14ac:dyDescent="0.25">
      <c r="A539" s="18" t="s">
        <v>597</v>
      </c>
      <c r="B539" s="17" t="s">
        <v>598</v>
      </c>
      <c r="C539" s="20">
        <v>3.3249999999999997</v>
      </c>
      <c r="D539" s="20">
        <v>5.4239999999999995</v>
      </c>
      <c r="E539" s="20">
        <v>2.8779999999999997</v>
      </c>
      <c r="F539" s="20">
        <v>3.8756666666666661</v>
      </c>
      <c r="G539" s="20" t="s">
        <v>17</v>
      </c>
      <c r="H539" s="20" t="s">
        <v>17</v>
      </c>
      <c r="I539" s="20">
        <v>3875.7254814115136</v>
      </c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</row>
    <row r="540" spans="1:35" s="3" customFormat="1" ht="15.75" customHeight="1" x14ac:dyDescent="0.25">
      <c r="A540" s="18" t="s">
        <v>599</v>
      </c>
      <c r="B540" s="17" t="s">
        <v>600</v>
      </c>
      <c r="C540" s="20">
        <v>2.2029999999999998</v>
      </c>
      <c r="D540" s="20">
        <v>2.3180000000000001</v>
      </c>
      <c r="E540" s="20">
        <v>1.1570000000000003</v>
      </c>
      <c r="F540" s="20">
        <v>1.8926666666666667</v>
      </c>
      <c r="G540" s="20">
        <v>832264</v>
      </c>
      <c r="H540" s="20">
        <v>1.0362473347547974</v>
      </c>
      <c r="I540" s="20">
        <v>1632.2950718635393</v>
      </c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</row>
    <row r="541" spans="1:35" s="3" customFormat="1" ht="66.75" customHeight="1" x14ac:dyDescent="0.25">
      <c r="A541" s="18" t="s">
        <v>601</v>
      </c>
      <c r="B541" s="17" t="s">
        <v>602</v>
      </c>
      <c r="C541" s="20">
        <v>0.10199999999999999</v>
      </c>
      <c r="D541" s="20">
        <v>0</v>
      </c>
      <c r="E541" s="20">
        <v>3.5000000000000003E-2</v>
      </c>
      <c r="F541" s="20">
        <v>4.5666666666666668E-2</v>
      </c>
      <c r="G541" s="20">
        <v>916947</v>
      </c>
      <c r="H541" s="20">
        <v>1.0362473347547974</v>
      </c>
      <c r="I541" s="20">
        <v>43.391730742004263</v>
      </c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</row>
    <row r="542" spans="1:35" s="3" customFormat="1" ht="15.75" customHeight="1" x14ac:dyDescent="0.25">
      <c r="A542" s="18" t="s">
        <v>603</v>
      </c>
      <c r="B542" s="17" t="s">
        <v>604</v>
      </c>
      <c r="C542" s="20">
        <v>0.90300000000000002</v>
      </c>
      <c r="D542" s="20">
        <v>2.7210000000000001</v>
      </c>
      <c r="E542" s="20">
        <v>1.6529999999999996</v>
      </c>
      <c r="F542" s="20">
        <v>1.7589999999999997</v>
      </c>
      <c r="G542" s="20">
        <v>1081473</v>
      </c>
      <c r="H542" s="20">
        <v>1.0362473347547974</v>
      </c>
      <c r="I542" s="20">
        <v>1971.2647108784645</v>
      </c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</row>
    <row r="543" spans="1:35" s="3" customFormat="1" ht="15.75" customHeight="1" x14ac:dyDescent="0.25">
      <c r="A543" s="18" t="s">
        <v>605</v>
      </c>
      <c r="B543" s="17" t="s">
        <v>606</v>
      </c>
      <c r="C543" s="20">
        <v>0.11700000000000001</v>
      </c>
      <c r="D543" s="20">
        <v>0.33200000000000002</v>
      </c>
      <c r="E543" s="20">
        <v>3.3000000000000002E-2</v>
      </c>
      <c r="F543" s="20">
        <v>0.16066666666666665</v>
      </c>
      <c r="G543" s="20">
        <v>1191513</v>
      </c>
      <c r="H543" s="20">
        <v>1.0362473347547974</v>
      </c>
      <c r="I543" s="20">
        <v>198.37548207249463</v>
      </c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</row>
    <row r="544" spans="1:35" s="3" customFormat="1" ht="15.75" customHeight="1" x14ac:dyDescent="0.25">
      <c r="A544" s="18" t="s">
        <v>607</v>
      </c>
      <c r="B544" s="17" t="s">
        <v>608</v>
      </c>
      <c r="C544" s="20">
        <v>0</v>
      </c>
      <c r="D544" s="20">
        <v>0</v>
      </c>
      <c r="E544" s="20">
        <v>0</v>
      </c>
      <c r="F544" s="20">
        <v>0</v>
      </c>
      <c r="G544" s="20">
        <v>1217861</v>
      </c>
      <c r="H544" s="20">
        <v>1.0362473347547974</v>
      </c>
      <c r="I544" s="20">
        <v>0</v>
      </c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</row>
    <row r="545" spans="1:35" s="3" customFormat="1" ht="15.75" customHeight="1" x14ac:dyDescent="0.25">
      <c r="A545" s="18" t="s">
        <v>609</v>
      </c>
      <c r="B545" s="17" t="s">
        <v>610</v>
      </c>
      <c r="C545" s="20">
        <v>0</v>
      </c>
      <c r="D545" s="20">
        <v>0</v>
      </c>
      <c r="E545" s="20">
        <v>0</v>
      </c>
      <c r="F545" s="20">
        <v>0</v>
      </c>
      <c r="G545" s="20">
        <v>1348495</v>
      </c>
      <c r="H545" s="20">
        <v>1.0362473347547974</v>
      </c>
      <c r="I545" s="20">
        <v>0</v>
      </c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</row>
    <row r="546" spans="1:35" s="3" customFormat="1" ht="15.75" customHeight="1" x14ac:dyDescent="0.25">
      <c r="A546" s="18" t="s">
        <v>611</v>
      </c>
      <c r="B546" s="17" t="s">
        <v>612</v>
      </c>
      <c r="C546" s="20">
        <v>0</v>
      </c>
      <c r="D546" s="20">
        <v>5.2999999999999999E-2</v>
      </c>
      <c r="E546" s="20">
        <v>0</v>
      </c>
      <c r="F546" s="20">
        <v>1.7666666666666667E-2</v>
      </c>
      <c r="G546" s="20">
        <v>1660481</v>
      </c>
      <c r="H546" s="20">
        <v>1.0362473347547974</v>
      </c>
      <c r="I546" s="20">
        <v>30.398485855010659</v>
      </c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</row>
    <row r="547" spans="1:35" s="3" customFormat="1" ht="15.75" customHeight="1" x14ac:dyDescent="0.25">
      <c r="A547" s="18" t="s">
        <v>613</v>
      </c>
      <c r="B547" s="17" t="s">
        <v>614</v>
      </c>
      <c r="C547" s="20">
        <v>0</v>
      </c>
      <c r="D547" s="20">
        <v>0</v>
      </c>
      <c r="E547" s="20">
        <v>0</v>
      </c>
      <c r="F547" s="20">
        <v>0</v>
      </c>
      <c r="G547" s="20">
        <v>1829434</v>
      </c>
      <c r="H547" s="20">
        <v>1.0362473347547974</v>
      </c>
      <c r="I547" s="20">
        <v>0</v>
      </c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</row>
    <row r="548" spans="1:35" s="3" customFormat="1" ht="141.75" customHeight="1" x14ac:dyDescent="0.25">
      <c r="A548" s="18" t="s">
        <v>615</v>
      </c>
      <c r="B548" s="17" t="s">
        <v>616</v>
      </c>
      <c r="C548" s="20">
        <v>0</v>
      </c>
      <c r="D548" s="20">
        <v>0</v>
      </c>
      <c r="E548" s="20">
        <v>0</v>
      </c>
      <c r="F548" s="20">
        <v>0</v>
      </c>
      <c r="G548" s="20">
        <v>1811482</v>
      </c>
      <c r="H548" s="20">
        <v>1.0362473347547974</v>
      </c>
      <c r="I548" s="20">
        <v>0</v>
      </c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</row>
    <row r="549" spans="1:35" s="3" customFormat="1" ht="15.75" customHeight="1" x14ac:dyDescent="0.25">
      <c r="A549" s="18" t="s">
        <v>617</v>
      </c>
      <c r="B549" s="17" t="s">
        <v>618</v>
      </c>
      <c r="C549" s="20">
        <v>0</v>
      </c>
      <c r="D549" s="20">
        <v>0</v>
      </c>
      <c r="E549" s="20">
        <v>0</v>
      </c>
      <c r="F549" s="20">
        <v>0</v>
      </c>
      <c r="G549" s="20">
        <v>1995800</v>
      </c>
      <c r="H549" s="20">
        <v>1.0362473347547974</v>
      </c>
      <c r="I549" s="20">
        <v>0</v>
      </c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</row>
    <row r="550" spans="1:35" s="3" customFormat="1" ht="15.75" customHeight="1" x14ac:dyDescent="0.25">
      <c r="A550" s="18" t="s">
        <v>619</v>
      </c>
      <c r="B550" s="17" t="s">
        <v>620</v>
      </c>
      <c r="C550" s="20">
        <v>0</v>
      </c>
      <c r="D550" s="20">
        <v>0</v>
      </c>
      <c r="E550" s="20">
        <v>0</v>
      </c>
      <c r="F550" s="20">
        <v>0</v>
      </c>
      <c r="G550" s="20">
        <v>1899778</v>
      </c>
      <c r="H550" s="20">
        <v>1.0362473347547974</v>
      </c>
      <c r="I550" s="20">
        <v>0</v>
      </c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</row>
    <row r="551" spans="1:35" s="3" customFormat="1" ht="94.5" customHeight="1" x14ac:dyDescent="0.25">
      <c r="A551" s="18" t="s">
        <v>621</v>
      </c>
      <c r="B551" s="17" t="s">
        <v>622</v>
      </c>
      <c r="C551" s="20">
        <v>0</v>
      </c>
      <c r="D551" s="20">
        <v>0</v>
      </c>
      <c r="E551" s="20">
        <v>0</v>
      </c>
      <c r="F551" s="20">
        <v>0</v>
      </c>
      <c r="G551" s="20">
        <v>2093080</v>
      </c>
      <c r="H551" s="20">
        <v>1.0362473347547974</v>
      </c>
      <c r="I551" s="20">
        <v>0</v>
      </c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</row>
    <row r="552" spans="1:35" s="3" customFormat="1" ht="31.5" customHeight="1" x14ac:dyDescent="0.25">
      <c r="A552" s="18" t="s">
        <v>623</v>
      </c>
      <c r="B552" s="17" t="s">
        <v>624</v>
      </c>
      <c r="C552" s="20">
        <v>0</v>
      </c>
      <c r="D552" s="20">
        <v>0</v>
      </c>
      <c r="E552" s="20">
        <v>0</v>
      </c>
      <c r="F552" s="20">
        <v>0</v>
      </c>
      <c r="G552" s="20" t="s">
        <v>17</v>
      </c>
      <c r="H552" s="20" t="s">
        <v>17</v>
      </c>
      <c r="I552" s="20">
        <v>0</v>
      </c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</row>
    <row r="553" spans="1:35" s="3" customFormat="1" ht="15.75" customHeight="1" x14ac:dyDescent="0.25">
      <c r="A553" s="18" t="s">
        <v>625</v>
      </c>
      <c r="B553" s="17" t="s">
        <v>600</v>
      </c>
      <c r="C553" s="20">
        <v>0</v>
      </c>
      <c r="D553" s="20">
        <v>0</v>
      </c>
      <c r="E553" s="20">
        <v>0</v>
      </c>
      <c r="F553" s="20">
        <v>0</v>
      </c>
      <c r="G553" s="20">
        <v>962789</v>
      </c>
      <c r="H553" s="20">
        <v>1.0362473347547974</v>
      </c>
      <c r="I553" s="20">
        <v>0</v>
      </c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</row>
    <row r="554" spans="1:35" s="3" customFormat="1" ht="15.75" customHeight="1" x14ac:dyDescent="0.25">
      <c r="A554" s="18" t="s">
        <v>626</v>
      </c>
      <c r="B554" s="17" t="s">
        <v>602</v>
      </c>
      <c r="C554" s="20">
        <v>0</v>
      </c>
      <c r="D554" s="20">
        <v>0</v>
      </c>
      <c r="E554" s="20">
        <v>0</v>
      </c>
      <c r="F554" s="20">
        <v>0</v>
      </c>
      <c r="G554" s="20">
        <v>1060753</v>
      </c>
      <c r="H554" s="20">
        <v>1.0362473347547974</v>
      </c>
      <c r="I554" s="20">
        <v>0</v>
      </c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</row>
    <row r="555" spans="1:35" s="3" customFormat="1" ht="141.75" customHeight="1" x14ac:dyDescent="0.25">
      <c r="A555" s="18" t="s">
        <v>627</v>
      </c>
      <c r="B555" s="17" t="s">
        <v>604</v>
      </c>
      <c r="C555" s="20">
        <v>0</v>
      </c>
      <c r="D555" s="20">
        <v>0</v>
      </c>
      <c r="E555" s="20">
        <v>0</v>
      </c>
      <c r="F555" s="20">
        <v>0</v>
      </c>
      <c r="G555" s="20">
        <v>1251082</v>
      </c>
      <c r="H555" s="20">
        <v>1.0362473347547974</v>
      </c>
      <c r="I555" s="20">
        <v>0</v>
      </c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</row>
    <row r="556" spans="1:35" s="3" customFormat="1" ht="63" customHeight="1" x14ac:dyDescent="0.25">
      <c r="A556" s="18" t="s">
        <v>628</v>
      </c>
      <c r="B556" s="17" t="s">
        <v>606</v>
      </c>
      <c r="C556" s="20">
        <v>0</v>
      </c>
      <c r="D556" s="20">
        <v>0</v>
      </c>
      <c r="E556" s="20">
        <v>0</v>
      </c>
      <c r="F556" s="20">
        <v>0</v>
      </c>
      <c r="G556" s="20">
        <v>1378379</v>
      </c>
      <c r="H556" s="20">
        <v>1.0362473347547974</v>
      </c>
      <c r="I556" s="20">
        <v>0</v>
      </c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</row>
    <row r="557" spans="1:35" s="3" customFormat="1" ht="15.75" customHeight="1" x14ac:dyDescent="0.25">
      <c r="A557" s="18" t="s">
        <v>629</v>
      </c>
      <c r="B557" s="17" t="s">
        <v>630</v>
      </c>
      <c r="C557" s="20">
        <v>0</v>
      </c>
      <c r="D557" s="20">
        <v>0</v>
      </c>
      <c r="E557" s="20">
        <v>0</v>
      </c>
      <c r="F557" s="20">
        <v>0</v>
      </c>
      <c r="G557" s="20">
        <v>1408859</v>
      </c>
      <c r="H557" s="20">
        <v>1.0362473347547974</v>
      </c>
      <c r="I557" s="20">
        <v>0</v>
      </c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</row>
    <row r="558" spans="1:35" s="3" customFormat="1" ht="15.75" customHeight="1" x14ac:dyDescent="0.25">
      <c r="A558" s="18" t="s">
        <v>631</v>
      </c>
      <c r="B558" s="17" t="s">
        <v>632</v>
      </c>
      <c r="C558" s="20">
        <v>0</v>
      </c>
      <c r="D558" s="20">
        <v>0</v>
      </c>
      <c r="E558" s="20">
        <v>0</v>
      </c>
      <c r="F558" s="20">
        <v>0</v>
      </c>
      <c r="G558" s="20">
        <v>1552211</v>
      </c>
      <c r="H558" s="20">
        <v>1.0362473347547974</v>
      </c>
      <c r="I558" s="20">
        <v>0</v>
      </c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</row>
    <row r="559" spans="1:35" s="3" customFormat="1" ht="15.75" customHeight="1" x14ac:dyDescent="0.25">
      <c r="A559" s="18" t="s">
        <v>633</v>
      </c>
      <c r="B559" s="17" t="s">
        <v>612</v>
      </c>
      <c r="C559" s="20">
        <v>0</v>
      </c>
      <c r="D559" s="20">
        <v>0</v>
      </c>
      <c r="E559" s="20">
        <v>0</v>
      </c>
      <c r="F559" s="20">
        <v>0</v>
      </c>
      <c r="G559" s="20">
        <v>1920895</v>
      </c>
      <c r="H559" s="20">
        <v>1.0362473347547974</v>
      </c>
      <c r="I559" s="20">
        <v>0</v>
      </c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</row>
    <row r="560" spans="1:35" s="3" customFormat="1" ht="110.25" customHeight="1" x14ac:dyDescent="0.25">
      <c r="A560" s="18" t="s">
        <v>634</v>
      </c>
      <c r="B560" s="17" t="s">
        <v>614</v>
      </c>
      <c r="C560" s="20">
        <v>0</v>
      </c>
      <c r="D560" s="20">
        <v>0</v>
      </c>
      <c r="E560" s="20">
        <v>0</v>
      </c>
      <c r="F560" s="20">
        <v>0</v>
      </c>
      <c r="G560" s="20">
        <v>2116346</v>
      </c>
      <c r="H560" s="20">
        <v>1.0362473347547974</v>
      </c>
      <c r="I560" s="20">
        <v>0</v>
      </c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</row>
    <row r="561" spans="1:35" s="3" customFormat="1" ht="31.5" customHeight="1" x14ac:dyDescent="0.25">
      <c r="A561" s="18" t="s">
        <v>635</v>
      </c>
      <c r="B561" s="17" t="s">
        <v>636</v>
      </c>
      <c r="C561" s="20">
        <v>0</v>
      </c>
      <c r="D561" s="20">
        <v>0</v>
      </c>
      <c r="E561" s="20">
        <v>0</v>
      </c>
      <c r="F561" s="20">
        <v>0</v>
      </c>
      <c r="G561" s="20">
        <v>2095579</v>
      </c>
      <c r="H561" s="20">
        <v>1.0362473347547974</v>
      </c>
      <c r="I561" s="20">
        <v>0</v>
      </c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</row>
    <row r="562" spans="1:35" s="3" customFormat="1" ht="15.75" customHeight="1" x14ac:dyDescent="0.25">
      <c r="A562" s="18" t="s">
        <v>637</v>
      </c>
      <c r="B562" s="17" t="s">
        <v>618</v>
      </c>
      <c r="C562" s="20">
        <v>0</v>
      </c>
      <c r="D562" s="20">
        <v>0</v>
      </c>
      <c r="E562" s="20">
        <v>0</v>
      </c>
      <c r="F562" s="20">
        <v>0</v>
      </c>
      <c r="G562" s="20">
        <v>2308803</v>
      </c>
      <c r="H562" s="20">
        <v>1.0362473347547974</v>
      </c>
      <c r="I562" s="20">
        <v>0</v>
      </c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</row>
    <row r="563" spans="1:35" s="3" customFormat="1" ht="15.75" customHeight="1" x14ac:dyDescent="0.25">
      <c r="A563" s="18" t="s">
        <v>638</v>
      </c>
      <c r="B563" s="17" t="s">
        <v>620</v>
      </c>
      <c r="C563" s="20">
        <v>0</v>
      </c>
      <c r="D563" s="20">
        <v>0</v>
      </c>
      <c r="E563" s="20">
        <v>0</v>
      </c>
      <c r="F563" s="20">
        <v>0</v>
      </c>
      <c r="G563" s="20">
        <v>2197721</v>
      </c>
      <c r="H563" s="20">
        <v>1.0362473347547974</v>
      </c>
      <c r="I563" s="20">
        <v>0</v>
      </c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</row>
    <row r="564" spans="1:35" s="3" customFormat="1" ht="15.75" customHeight="1" x14ac:dyDescent="0.25">
      <c r="A564" s="18" t="s">
        <v>639</v>
      </c>
      <c r="B564" s="17" t="s">
        <v>640</v>
      </c>
      <c r="C564" s="20">
        <v>0</v>
      </c>
      <c r="D564" s="20">
        <v>0</v>
      </c>
      <c r="E564" s="20">
        <v>0</v>
      </c>
      <c r="F564" s="20">
        <v>0</v>
      </c>
      <c r="G564" s="20">
        <v>2421339</v>
      </c>
      <c r="H564" s="20">
        <v>1.0362473347547974</v>
      </c>
      <c r="I564" s="20">
        <v>0</v>
      </c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</row>
    <row r="565" spans="1:35" s="3" customFormat="1" ht="15.75" customHeight="1" x14ac:dyDescent="0.25">
      <c r="A565" s="18" t="s">
        <v>641</v>
      </c>
      <c r="B565" s="17" t="s">
        <v>49</v>
      </c>
      <c r="C565" s="20">
        <v>44.717000000000006</v>
      </c>
      <c r="D565" s="20">
        <v>35.594000000000008</v>
      </c>
      <c r="E565" s="20">
        <v>38.504999999999981</v>
      </c>
      <c r="F565" s="20">
        <v>39.605333333333327</v>
      </c>
      <c r="G565" s="20" t="s">
        <v>17</v>
      </c>
      <c r="H565" s="20" t="s">
        <v>17</v>
      </c>
      <c r="I565" s="20">
        <v>35180.156676818762</v>
      </c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</row>
    <row r="566" spans="1:35" s="3" customFormat="1" ht="31.5" customHeight="1" x14ac:dyDescent="0.25">
      <c r="A566" s="18" t="s">
        <v>642</v>
      </c>
      <c r="B566" s="17" t="s">
        <v>598</v>
      </c>
      <c r="C566" s="20">
        <v>44.717000000000006</v>
      </c>
      <c r="D566" s="20">
        <v>35.594000000000008</v>
      </c>
      <c r="E566" s="20">
        <v>38.504999999999981</v>
      </c>
      <c r="F566" s="20">
        <v>39.605333333333327</v>
      </c>
      <c r="G566" s="20" t="s">
        <v>17</v>
      </c>
      <c r="H566" s="20" t="s">
        <v>17</v>
      </c>
      <c r="I566" s="20">
        <v>35180.156676818762</v>
      </c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</row>
    <row r="567" spans="1:35" s="3" customFormat="1" ht="15.75" customHeight="1" x14ac:dyDescent="0.25">
      <c r="A567" s="18" t="s">
        <v>643</v>
      </c>
      <c r="B567" s="17" t="s">
        <v>600</v>
      </c>
      <c r="C567" s="20">
        <v>25.852000000000007</v>
      </c>
      <c r="D567" s="20">
        <v>21.635000000000009</v>
      </c>
      <c r="E567" s="20">
        <v>17.364999999999984</v>
      </c>
      <c r="F567" s="20">
        <v>21.617333333333335</v>
      </c>
      <c r="G567" s="20">
        <v>689941</v>
      </c>
      <c r="H567" s="20">
        <v>1.0362473347547974</v>
      </c>
      <c r="I567" s="20">
        <v>15455.302141970151</v>
      </c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</row>
    <row r="568" spans="1:35" s="3" customFormat="1" ht="15.75" customHeight="1" x14ac:dyDescent="0.25">
      <c r="A568" s="18" t="s">
        <v>644</v>
      </c>
      <c r="B568" s="17" t="s">
        <v>602</v>
      </c>
      <c r="C568" s="20">
        <v>0.42899999999999999</v>
      </c>
      <c r="D568" s="20">
        <v>0</v>
      </c>
      <c r="E568" s="20">
        <v>0.97100000000000009</v>
      </c>
      <c r="F568" s="20">
        <v>0.46666666666666673</v>
      </c>
      <c r="G568" s="20">
        <v>760142</v>
      </c>
      <c r="H568" s="20">
        <v>1.0362473347547974</v>
      </c>
      <c r="I568" s="20">
        <v>367.59105671641794</v>
      </c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</row>
    <row r="569" spans="1:35" s="3" customFormat="1" ht="15.75" customHeight="1" x14ac:dyDescent="0.25">
      <c r="A569" s="18" t="s">
        <v>645</v>
      </c>
      <c r="B569" s="17" t="s">
        <v>604</v>
      </c>
      <c r="C569" s="20">
        <v>14.203000000000005</v>
      </c>
      <c r="D569" s="20">
        <v>9.1749999999999989</v>
      </c>
      <c r="E569" s="20">
        <v>9.3460000000000001</v>
      </c>
      <c r="F569" s="20">
        <v>10.908000000000001</v>
      </c>
      <c r="G569" s="20">
        <v>896533</v>
      </c>
      <c r="H569" s="20">
        <v>1.0362473347547974</v>
      </c>
      <c r="I569" s="20">
        <v>10133.858495744136</v>
      </c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</row>
    <row r="570" spans="1:35" s="3" customFormat="1" ht="15.75" customHeight="1" x14ac:dyDescent="0.25">
      <c r="A570" s="18" t="s">
        <v>646</v>
      </c>
      <c r="B570" s="17" t="s">
        <v>606</v>
      </c>
      <c r="C570" s="20">
        <v>0</v>
      </c>
      <c r="D570" s="20">
        <v>0.64999999999999991</v>
      </c>
      <c r="E570" s="20">
        <v>1.1279999999999999</v>
      </c>
      <c r="F570" s="20">
        <v>0.59266666666666656</v>
      </c>
      <c r="G570" s="20">
        <v>953480</v>
      </c>
      <c r="H570" s="20">
        <v>1.0362473347547974</v>
      </c>
      <c r="I570" s="20">
        <v>585.57903044776106</v>
      </c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</row>
    <row r="571" spans="1:35" s="3" customFormat="1" ht="47.25" customHeight="1" x14ac:dyDescent="0.25">
      <c r="A571" s="18" t="s">
        <v>647</v>
      </c>
      <c r="B571" s="17" t="s">
        <v>630</v>
      </c>
      <c r="C571" s="20">
        <v>0</v>
      </c>
      <c r="D571" s="20">
        <v>0</v>
      </c>
      <c r="E571" s="20">
        <v>0</v>
      </c>
      <c r="F571" s="20">
        <v>0</v>
      </c>
      <c r="G571" s="20">
        <v>1009598</v>
      </c>
      <c r="H571" s="20">
        <v>1.0362473347547974</v>
      </c>
      <c r="I571" s="20">
        <v>0</v>
      </c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</row>
    <row r="572" spans="1:35" s="3" customFormat="1" ht="94.5" customHeight="1" x14ac:dyDescent="0.25">
      <c r="A572" s="18" t="s">
        <v>648</v>
      </c>
      <c r="B572" s="17" t="s">
        <v>632</v>
      </c>
      <c r="C572" s="20">
        <v>0</v>
      </c>
      <c r="D572" s="20">
        <v>0</v>
      </c>
      <c r="E572" s="20">
        <v>0</v>
      </c>
      <c r="F572" s="20">
        <v>0</v>
      </c>
      <c r="G572" s="20">
        <v>1112324</v>
      </c>
      <c r="H572" s="20">
        <v>1.0362473347547974</v>
      </c>
      <c r="I572" s="20">
        <v>0</v>
      </c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</row>
    <row r="573" spans="1:35" s="3" customFormat="1" ht="15.75" customHeight="1" x14ac:dyDescent="0.25">
      <c r="A573" s="18" t="s">
        <v>649</v>
      </c>
      <c r="B573" s="17" t="s">
        <v>612</v>
      </c>
      <c r="C573" s="20">
        <v>4.222999999999999</v>
      </c>
      <c r="D573" s="20">
        <v>4.1069999999999993</v>
      </c>
      <c r="E573" s="20">
        <v>8.6739999999999995</v>
      </c>
      <c r="F573" s="20">
        <v>5.6679999999999993</v>
      </c>
      <c r="G573" s="20">
        <v>1376526</v>
      </c>
      <c r="H573" s="20">
        <v>1.0362473347547974</v>
      </c>
      <c r="I573" s="20">
        <v>8084.9564879488253</v>
      </c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</row>
    <row r="574" spans="1:35" s="3" customFormat="1" ht="15.75" customHeight="1" x14ac:dyDescent="0.25">
      <c r="A574" s="18" t="s">
        <v>650</v>
      </c>
      <c r="B574" s="17" t="s">
        <v>614</v>
      </c>
      <c r="C574" s="20">
        <v>0</v>
      </c>
      <c r="D574" s="20">
        <v>2.7E-2</v>
      </c>
      <c r="E574" s="20">
        <v>0.76500000000000001</v>
      </c>
      <c r="F574" s="20">
        <v>0.26400000000000001</v>
      </c>
      <c r="G574" s="20">
        <v>1516588</v>
      </c>
      <c r="H574" s="20">
        <v>1.0362473347547974</v>
      </c>
      <c r="I574" s="20">
        <v>414.89191205117271</v>
      </c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</row>
    <row r="575" spans="1:35" s="3" customFormat="1" ht="15.75" customHeight="1" x14ac:dyDescent="0.25">
      <c r="A575" s="18" t="s">
        <v>651</v>
      </c>
      <c r="B575" s="17" t="s">
        <v>616</v>
      </c>
      <c r="C575" s="20">
        <v>0.01</v>
      </c>
      <c r="D575" s="20">
        <v>0</v>
      </c>
      <c r="E575" s="20">
        <v>0.25600000000000001</v>
      </c>
      <c r="F575" s="20">
        <v>8.8666666666666671E-2</v>
      </c>
      <c r="G575" s="20">
        <v>1501705</v>
      </c>
      <c r="H575" s="20">
        <v>1.0362473347547974</v>
      </c>
      <c r="I575" s="20">
        <v>137.9775519402985</v>
      </c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</row>
    <row r="576" spans="1:35" s="3" customFormat="1" ht="15.75" customHeight="1" x14ac:dyDescent="0.25">
      <c r="A576" s="18" t="s">
        <v>652</v>
      </c>
      <c r="B576" s="17" t="s">
        <v>618</v>
      </c>
      <c r="C576" s="20">
        <v>0</v>
      </c>
      <c r="D576" s="20">
        <v>0</v>
      </c>
      <c r="E576" s="20">
        <v>0</v>
      </c>
      <c r="F576" s="20">
        <v>0</v>
      </c>
      <c r="G576" s="20">
        <v>1654504</v>
      </c>
      <c r="H576" s="20">
        <v>1.0362473347547974</v>
      </c>
      <c r="I576" s="20">
        <v>0</v>
      </c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</row>
    <row r="577" spans="1:35" s="3" customFormat="1" ht="15.75" customHeight="1" x14ac:dyDescent="0.25">
      <c r="A577" s="18" t="s">
        <v>653</v>
      </c>
      <c r="B577" s="17" t="s">
        <v>620</v>
      </c>
      <c r="C577" s="20">
        <v>0</v>
      </c>
      <c r="D577" s="20">
        <v>0</v>
      </c>
      <c r="E577" s="20">
        <v>0</v>
      </c>
      <c r="F577" s="20">
        <v>0</v>
      </c>
      <c r="G577" s="20">
        <v>1574901</v>
      </c>
      <c r="H577" s="20">
        <v>1.0362473347547974</v>
      </c>
      <c r="I577" s="20">
        <v>0</v>
      </c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</row>
    <row r="578" spans="1:35" s="3" customFormat="1" ht="15.75" customHeight="1" x14ac:dyDescent="0.25">
      <c r="A578" s="18" t="s">
        <v>654</v>
      </c>
      <c r="B578" s="17" t="s">
        <v>640</v>
      </c>
      <c r="C578" s="20">
        <v>0</v>
      </c>
      <c r="D578" s="20">
        <v>0</v>
      </c>
      <c r="E578" s="20">
        <v>0</v>
      </c>
      <c r="F578" s="20">
        <v>0</v>
      </c>
      <c r="G578" s="20">
        <v>1735147</v>
      </c>
      <c r="H578" s="20">
        <v>1.0362473347547974</v>
      </c>
      <c r="I578" s="20">
        <v>0</v>
      </c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</row>
    <row r="579" spans="1:35" s="3" customFormat="1" ht="15.75" customHeight="1" x14ac:dyDescent="0.25">
      <c r="A579" s="18" t="s">
        <v>655</v>
      </c>
      <c r="B579" s="17" t="s">
        <v>624</v>
      </c>
      <c r="C579" s="20">
        <v>0</v>
      </c>
      <c r="D579" s="20">
        <v>0</v>
      </c>
      <c r="E579" s="20">
        <v>0</v>
      </c>
      <c r="F579" s="20">
        <v>0</v>
      </c>
      <c r="G579" s="20" t="s">
        <v>17</v>
      </c>
      <c r="H579" s="20" t="s">
        <v>17</v>
      </c>
      <c r="I579" s="20">
        <v>0</v>
      </c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</row>
    <row r="580" spans="1:35" s="3" customFormat="1" ht="15.75" customHeight="1" x14ac:dyDescent="0.25">
      <c r="A580" s="18" t="s">
        <v>656</v>
      </c>
      <c r="B580" s="17" t="s">
        <v>600</v>
      </c>
      <c r="C580" s="20">
        <v>0</v>
      </c>
      <c r="D580" s="20">
        <v>0</v>
      </c>
      <c r="E580" s="20">
        <v>0</v>
      </c>
      <c r="F580" s="20">
        <v>0</v>
      </c>
      <c r="G580" s="20">
        <v>798145</v>
      </c>
      <c r="H580" s="20">
        <v>1.0362473347547974</v>
      </c>
      <c r="I580" s="20">
        <v>0</v>
      </c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</row>
    <row r="581" spans="1:35" s="3" customFormat="1" ht="15.75" customHeight="1" x14ac:dyDescent="0.25">
      <c r="A581" s="18" t="s">
        <v>657</v>
      </c>
      <c r="B581" s="17" t="s">
        <v>602</v>
      </c>
      <c r="C581" s="20">
        <v>0</v>
      </c>
      <c r="D581" s="20">
        <v>0</v>
      </c>
      <c r="E581" s="20">
        <v>0</v>
      </c>
      <c r="F581" s="20">
        <v>0</v>
      </c>
      <c r="G581" s="20">
        <v>879356</v>
      </c>
      <c r="H581" s="20">
        <v>1.0362473347547974</v>
      </c>
      <c r="I581" s="20">
        <v>0</v>
      </c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</row>
    <row r="582" spans="1:35" s="3" customFormat="1" ht="15.75" customHeight="1" x14ac:dyDescent="0.25">
      <c r="A582" s="18" t="s">
        <v>658</v>
      </c>
      <c r="B582" s="17" t="s">
        <v>604</v>
      </c>
      <c r="C582" s="20">
        <v>0</v>
      </c>
      <c r="D582" s="20">
        <v>0</v>
      </c>
      <c r="E582" s="20">
        <v>0</v>
      </c>
      <c r="F582" s="20">
        <v>0</v>
      </c>
      <c r="G582" s="20">
        <v>1037138</v>
      </c>
      <c r="H582" s="20">
        <v>1.0362473347547974</v>
      </c>
      <c r="I582" s="20">
        <v>0</v>
      </c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</row>
    <row r="583" spans="1:35" s="3" customFormat="1" ht="15.75" customHeight="1" x14ac:dyDescent="0.25">
      <c r="A583" s="18" t="s">
        <v>659</v>
      </c>
      <c r="B583" s="17" t="s">
        <v>606</v>
      </c>
      <c r="C583" s="20">
        <v>0</v>
      </c>
      <c r="D583" s="20">
        <v>0</v>
      </c>
      <c r="E583" s="20">
        <v>0</v>
      </c>
      <c r="F583" s="20">
        <v>0</v>
      </c>
      <c r="G583" s="20">
        <v>1142666</v>
      </c>
      <c r="H583" s="20">
        <v>1.0362473347547974</v>
      </c>
      <c r="I583" s="20">
        <v>0</v>
      </c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</row>
    <row r="584" spans="1:35" s="3" customFormat="1" ht="15.75" customHeight="1" x14ac:dyDescent="0.25">
      <c r="A584" s="18" t="s">
        <v>660</v>
      </c>
      <c r="B584" s="17" t="s">
        <v>630</v>
      </c>
      <c r="C584" s="20">
        <v>0</v>
      </c>
      <c r="D584" s="20">
        <v>0</v>
      </c>
      <c r="E584" s="20">
        <v>0</v>
      </c>
      <c r="F584" s="20">
        <v>0</v>
      </c>
      <c r="G584" s="20">
        <v>1167934</v>
      </c>
      <c r="H584" s="20">
        <v>1.0362473347547974</v>
      </c>
      <c r="I584" s="20">
        <v>0</v>
      </c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</row>
    <row r="585" spans="1:35" s="3" customFormat="1" ht="63" customHeight="1" x14ac:dyDescent="0.25">
      <c r="A585" s="18" t="s">
        <v>661</v>
      </c>
      <c r="B585" s="17" t="s">
        <v>632</v>
      </c>
      <c r="C585" s="20">
        <v>0</v>
      </c>
      <c r="D585" s="20">
        <v>0</v>
      </c>
      <c r="E585" s="20">
        <v>0</v>
      </c>
      <c r="F585" s="20">
        <v>0</v>
      </c>
      <c r="G585" s="20">
        <v>1286771</v>
      </c>
      <c r="H585" s="20">
        <v>1.0362473347547974</v>
      </c>
      <c r="I585" s="20">
        <v>0</v>
      </c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</row>
    <row r="586" spans="1:35" s="3" customFormat="1" ht="110.25" customHeight="1" x14ac:dyDescent="0.25">
      <c r="A586" s="18" t="s">
        <v>662</v>
      </c>
      <c r="B586" s="17" t="s">
        <v>612</v>
      </c>
      <c r="C586" s="20">
        <v>0</v>
      </c>
      <c r="D586" s="20">
        <v>0</v>
      </c>
      <c r="E586" s="20">
        <v>0</v>
      </c>
      <c r="F586" s="20">
        <v>0</v>
      </c>
      <c r="G586" s="20">
        <v>1592408</v>
      </c>
      <c r="H586" s="20">
        <v>1.0362473347547974</v>
      </c>
      <c r="I586" s="20">
        <v>0</v>
      </c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</row>
    <row r="587" spans="1:35" s="3" customFormat="1" ht="31.5" customHeight="1" x14ac:dyDescent="0.25">
      <c r="A587" s="18" t="s">
        <v>663</v>
      </c>
      <c r="B587" s="17" t="s">
        <v>614</v>
      </c>
      <c r="C587" s="20">
        <v>0</v>
      </c>
      <c r="D587" s="20">
        <v>0</v>
      </c>
      <c r="E587" s="20">
        <v>0</v>
      </c>
      <c r="F587" s="20">
        <v>0</v>
      </c>
      <c r="G587" s="20">
        <v>1754435</v>
      </c>
      <c r="H587" s="20">
        <v>1.0362473347547974</v>
      </c>
      <c r="I587" s="20">
        <v>0</v>
      </c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</row>
    <row r="588" spans="1:35" s="3" customFormat="1" ht="15.75" customHeight="1" x14ac:dyDescent="0.25">
      <c r="A588" s="18" t="s">
        <v>664</v>
      </c>
      <c r="B588" s="17" t="s">
        <v>616</v>
      </c>
      <c r="C588" s="20">
        <v>0</v>
      </c>
      <c r="D588" s="20">
        <v>0</v>
      </c>
      <c r="E588" s="20">
        <v>0</v>
      </c>
      <c r="F588" s="20">
        <v>0</v>
      </c>
      <c r="G588" s="20">
        <v>1737219</v>
      </c>
      <c r="H588" s="20">
        <v>1.0362473347547974</v>
      </c>
      <c r="I588" s="20">
        <v>0</v>
      </c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</row>
    <row r="589" spans="1:35" s="3" customFormat="1" ht="15.75" customHeight="1" x14ac:dyDescent="0.25">
      <c r="A589" s="18" t="s">
        <v>665</v>
      </c>
      <c r="B589" s="17" t="s">
        <v>618</v>
      </c>
      <c r="C589" s="20">
        <v>0</v>
      </c>
      <c r="D589" s="20">
        <v>0</v>
      </c>
      <c r="E589" s="20">
        <v>0</v>
      </c>
      <c r="F589" s="20">
        <v>0</v>
      </c>
      <c r="G589" s="20">
        <v>1913981</v>
      </c>
      <c r="H589" s="20">
        <v>1.0362473347547974</v>
      </c>
      <c r="I589" s="20">
        <v>0</v>
      </c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</row>
    <row r="590" spans="1:35" s="3" customFormat="1" ht="15.75" customHeight="1" x14ac:dyDescent="0.25">
      <c r="A590" s="18" t="s">
        <v>666</v>
      </c>
      <c r="B590" s="17" t="s">
        <v>620</v>
      </c>
      <c r="C590" s="20">
        <v>0</v>
      </c>
      <c r="D590" s="20">
        <v>0</v>
      </c>
      <c r="E590" s="20">
        <v>0</v>
      </c>
      <c r="F590" s="20">
        <v>0</v>
      </c>
      <c r="G590" s="20">
        <v>1821895</v>
      </c>
      <c r="H590" s="20">
        <v>1.0362473347547974</v>
      </c>
      <c r="I590" s="20">
        <v>0</v>
      </c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</row>
    <row r="591" spans="1:35" s="3" customFormat="1" ht="15.75" customHeight="1" x14ac:dyDescent="0.25">
      <c r="A591" s="18" t="s">
        <v>667</v>
      </c>
      <c r="B591" s="17" t="s">
        <v>640</v>
      </c>
      <c r="C591" s="20">
        <v>0</v>
      </c>
      <c r="D591" s="20">
        <v>0</v>
      </c>
      <c r="E591" s="20">
        <v>0</v>
      </c>
      <c r="F591" s="20">
        <v>0</v>
      </c>
      <c r="G591" s="20">
        <v>2007272</v>
      </c>
      <c r="H591" s="20">
        <v>1.0362473347547974</v>
      </c>
      <c r="I591" s="20">
        <v>0</v>
      </c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</row>
    <row r="592" spans="1:35" s="3" customFormat="1" ht="31.5" customHeight="1" x14ac:dyDescent="0.25">
      <c r="A592" s="18" t="s">
        <v>668</v>
      </c>
      <c r="B592" s="17" t="s">
        <v>62</v>
      </c>
      <c r="C592" s="20">
        <v>4.2500000000000003E-2</v>
      </c>
      <c r="D592" s="20">
        <v>0.185</v>
      </c>
      <c r="E592" s="20">
        <v>0.24399999999999999</v>
      </c>
      <c r="F592" s="20">
        <v>0.15716666666666668</v>
      </c>
      <c r="G592" s="20" t="s">
        <v>17</v>
      </c>
      <c r="H592" s="20" t="s">
        <v>17</v>
      </c>
      <c r="I592" s="20">
        <v>221.97799438302749</v>
      </c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</row>
    <row r="593" spans="1:35" s="3" customFormat="1" ht="15.75" customHeight="1" x14ac:dyDescent="0.25">
      <c r="A593" s="18" t="s">
        <v>669</v>
      </c>
      <c r="B593" s="17" t="s">
        <v>23</v>
      </c>
      <c r="C593" s="20">
        <v>4.2500000000000003E-2</v>
      </c>
      <c r="D593" s="20">
        <v>0.185</v>
      </c>
      <c r="E593" s="20">
        <v>0.24399999999999999</v>
      </c>
      <c r="F593" s="20">
        <v>0.15716666666666668</v>
      </c>
      <c r="G593" s="20" t="s">
        <v>17</v>
      </c>
      <c r="H593" s="20" t="s">
        <v>17</v>
      </c>
      <c r="I593" s="20">
        <v>221.97799438302749</v>
      </c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</row>
    <row r="594" spans="1:35" s="3" customFormat="1" ht="15.75" customHeight="1" x14ac:dyDescent="0.25">
      <c r="A594" s="18" t="s">
        <v>670</v>
      </c>
      <c r="B594" s="17" t="s">
        <v>671</v>
      </c>
      <c r="C594" s="20">
        <v>4.2500000000000003E-2</v>
      </c>
      <c r="D594" s="20">
        <v>0.185</v>
      </c>
      <c r="E594" s="20">
        <v>0.24399999999999999</v>
      </c>
      <c r="F594" s="20">
        <v>0.15716666666666668</v>
      </c>
      <c r="G594" s="20" t="s">
        <v>17</v>
      </c>
      <c r="H594" s="20" t="s">
        <v>17</v>
      </c>
      <c r="I594" s="20">
        <v>221.97799438302749</v>
      </c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</row>
    <row r="595" spans="1:35" s="3" customFormat="1" ht="15.75" customHeight="1" x14ac:dyDescent="0.25">
      <c r="A595" s="18" t="s">
        <v>672</v>
      </c>
      <c r="B595" s="17" t="s">
        <v>673</v>
      </c>
      <c r="C595" s="20">
        <v>4.2500000000000003E-2</v>
      </c>
      <c r="D595" s="20">
        <v>0.185</v>
      </c>
      <c r="E595" s="20">
        <v>0</v>
      </c>
      <c r="F595" s="20">
        <v>7.5833333333333336E-2</v>
      </c>
      <c r="G595" s="20">
        <v>1296141</v>
      </c>
      <c r="H595" s="20">
        <v>1.0351681957186543</v>
      </c>
      <c r="I595" s="20">
        <v>101.74739881116207</v>
      </c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</row>
    <row r="596" spans="1:35" s="3" customFormat="1" ht="15.75" customHeight="1" x14ac:dyDescent="0.25">
      <c r="A596" s="18" t="s">
        <v>674</v>
      </c>
      <c r="B596" s="17" t="s">
        <v>675</v>
      </c>
      <c r="C596" s="20">
        <v>0</v>
      </c>
      <c r="D596" s="20">
        <v>0</v>
      </c>
      <c r="E596" s="20">
        <v>0.24399999999999999</v>
      </c>
      <c r="F596" s="20">
        <v>8.1333333333333327E-2</v>
      </c>
      <c r="G596" s="20">
        <v>1428024</v>
      </c>
      <c r="H596" s="20">
        <v>1.0351681957186543</v>
      </c>
      <c r="I596" s="20">
        <v>120.23059557186542</v>
      </c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</row>
    <row r="597" spans="1:35" s="3" customFormat="1" ht="47.25" customHeight="1" x14ac:dyDescent="0.25">
      <c r="A597" s="18" t="s">
        <v>676</v>
      </c>
      <c r="B597" s="17" t="s">
        <v>677</v>
      </c>
      <c r="C597" s="20">
        <v>0</v>
      </c>
      <c r="D597" s="20">
        <v>0</v>
      </c>
      <c r="E597" s="20">
        <v>0</v>
      </c>
      <c r="F597" s="20">
        <v>0</v>
      </c>
      <c r="G597" s="20">
        <v>1899202</v>
      </c>
      <c r="H597" s="20">
        <v>1.0351681957186543</v>
      </c>
      <c r="I597" s="20">
        <v>0</v>
      </c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</row>
    <row r="598" spans="1:35" s="3" customFormat="1" ht="94.5" customHeight="1" x14ac:dyDescent="0.25">
      <c r="A598" s="18" t="s">
        <v>678</v>
      </c>
      <c r="B598" s="17" t="s">
        <v>679</v>
      </c>
      <c r="C598" s="20">
        <v>0</v>
      </c>
      <c r="D598" s="20">
        <v>0</v>
      </c>
      <c r="E598" s="20">
        <v>0</v>
      </c>
      <c r="F598" s="20">
        <v>0</v>
      </c>
      <c r="G598" s="20">
        <v>2092446</v>
      </c>
      <c r="H598" s="20">
        <v>1.0351681957186543</v>
      </c>
      <c r="I598" s="20">
        <v>0</v>
      </c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</row>
    <row r="599" spans="1:35" s="3" customFormat="1" ht="15.75" customHeight="1" x14ac:dyDescent="0.25">
      <c r="A599" s="18" t="s">
        <v>680</v>
      </c>
      <c r="B599" s="17" t="s">
        <v>681</v>
      </c>
      <c r="C599" s="20">
        <v>0</v>
      </c>
      <c r="D599" s="20">
        <v>0</v>
      </c>
      <c r="E599" s="20">
        <v>0</v>
      </c>
      <c r="F599" s="20">
        <v>0</v>
      </c>
      <c r="G599" s="20">
        <v>2074455</v>
      </c>
      <c r="H599" s="20">
        <v>1.0351681957186543</v>
      </c>
      <c r="I599" s="20">
        <v>0</v>
      </c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</row>
    <row r="600" spans="1:35" s="3" customFormat="1" ht="15.75" customHeight="1" x14ac:dyDescent="0.25">
      <c r="A600" s="18" t="s">
        <v>682</v>
      </c>
      <c r="B600" s="17" t="s">
        <v>683</v>
      </c>
      <c r="C600" s="20">
        <v>0</v>
      </c>
      <c r="D600" s="20">
        <v>0</v>
      </c>
      <c r="E600" s="20">
        <v>0</v>
      </c>
      <c r="F600" s="20">
        <v>0</v>
      </c>
      <c r="G600" s="20">
        <v>2285531</v>
      </c>
      <c r="H600" s="20">
        <v>1.0351681957186543</v>
      </c>
      <c r="I600" s="20">
        <v>0</v>
      </c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</row>
    <row r="601" spans="1:35" s="3" customFormat="1" ht="15.75" customHeight="1" x14ac:dyDescent="0.25">
      <c r="A601" s="18" t="s">
        <v>684</v>
      </c>
      <c r="B601" s="17" t="s">
        <v>685</v>
      </c>
      <c r="C601" s="20">
        <v>0</v>
      </c>
      <c r="D601" s="20">
        <v>0</v>
      </c>
      <c r="E601" s="20">
        <v>0</v>
      </c>
      <c r="F601" s="20">
        <v>0</v>
      </c>
      <c r="G601" s="20">
        <v>3125895</v>
      </c>
      <c r="H601" s="20">
        <v>1.0351681957186543</v>
      </c>
      <c r="I601" s="20">
        <v>0</v>
      </c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</row>
    <row r="602" spans="1:35" s="3" customFormat="1" ht="15.75" customHeight="1" x14ac:dyDescent="0.25">
      <c r="A602" s="18" t="s">
        <v>686</v>
      </c>
      <c r="B602" s="17" t="s">
        <v>687</v>
      </c>
      <c r="C602" s="20">
        <v>0</v>
      </c>
      <c r="D602" s="20">
        <v>0</v>
      </c>
      <c r="E602" s="20">
        <v>0</v>
      </c>
      <c r="F602" s="20">
        <v>0</v>
      </c>
      <c r="G602" s="20">
        <v>3443954</v>
      </c>
      <c r="H602" s="20">
        <v>1.0351681957186543</v>
      </c>
      <c r="I602" s="20">
        <v>0</v>
      </c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</row>
    <row r="603" spans="1:35" s="3" customFormat="1" ht="15.75" customHeight="1" x14ac:dyDescent="0.25">
      <c r="A603" s="18" t="s">
        <v>688</v>
      </c>
      <c r="B603" s="17" t="s">
        <v>689</v>
      </c>
      <c r="C603" s="20">
        <v>0</v>
      </c>
      <c r="D603" s="20">
        <v>0</v>
      </c>
      <c r="E603" s="20">
        <v>0</v>
      </c>
      <c r="F603" s="20">
        <v>0</v>
      </c>
      <c r="G603" s="20">
        <v>2278638</v>
      </c>
      <c r="H603" s="20">
        <v>1.0351681957186543</v>
      </c>
      <c r="I603" s="20">
        <v>0</v>
      </c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</row>
    <row r="604" spans="1:35" s="3" customFormat="1" ht="15.75" customHeight="1" x14ac:dyDescent="0.25">
      <c r="A604" s="18" t="s">
        <v>690</v>
      </c>
      <c r="B604" s="17" t="s">
        <v>691</v>
      </c>
      <c r="C604" s="20">
        <v>0</v>
      </c>
      <c r="D604" s="20">
        <v>0</v>
      </c>
      <c r="E604" s="20">
        <v>0</v>
      </c>
      <c r="F604" s="20">
        <v>0</v>
      </c>
      <c r="G604" s="20">
        <v>2510489</v>
      </c>
      <c r="H604" s="20">
        <v>1.0351681957186543</v>
      </c>
      <c r="I604" s="20">
        <v>0</v>
      </c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</row>
    <row r="605" spans="1:35" s="3" customFormat="1" ht="15.75" customHeight="1" x14ac:dyDescent="0.25">
      <c r="A605" s="18" t="s">
        <v>692</v>
      </c>
      <c r="B605" s="17" t="s">
        <v>693</v>
      </c>
      <c r="C605" s="20">
        <v>0</v>
      </c>
      <c r="D605" s="20">
        <v>0</v>
      </c>
      <c r="E605" s="20">
        <v>0</v>
      </c>
      <c r="F605" s="20">
        <v>0</v>
      </c>
      <c r="G605" s="20">
        <v>2558770</v>
      </c>
      <c r="H605" s="20">
        <v>1.0351681957186543</v>
      </c>
      <c r="I605" s="20">
        <v>0</v>
      </c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</row>
    <row r="606" spans="1:35" s="3" customFormat="1" ht="15.75" customHeight="1" x14ac:dyDescent="0.25">
      <c r="A606" s="18" t="s">
        <v>694</v>
      </c>
      <c r="B606" s="17" t="s">
        <v>695</v>
      </c>
      <c r="C606" s="20">
        <v>0</v>
      </c>
      <c r="D606" s="20">
        <v>0</v>
      </c>
      <c r="E606" s="20">
        <v>0</v>
      </c>
      <c r="F606" s="20">
        <v>0</v>
      </c>
      <c r="G606" s="20">
        <v>2819124</v>
      </c>
      <c r="H606" s="20">
        <v>1.0351681957186543</v>
      </c>
      <c r="I606" s="20">
        <v>0</v>
      </c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</row>
    <row r="607" spans="1:35" s="3" customFormat="1" ht="15.75" customHeight="1" x14ac:dyDescent="0.25">
      <c r="A607" s="18" t="s">
        <v>696</v>
      </c>
      <c r="B607" s="17" t="s">
        <v>697</v>
      </c>
      <c r="C607" s="20">
        <v>0</v>
      </c>
      <c r="D607" s="20">
        <v>0</v>
      </c>
      <c r="E607" s="20">
        <v>0</v>
      </c>
      <c r="F607" s="20">
        <v>0</v>
      </c>
      <c r="G607" s="20">
        <v>2592783</v>
      </c>
      <c r="H607" s="20">
        <v>1.0351681957186543</v>
      </c>
      <c r="I607" s="20">
        <v>0</v>
      </c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</row>
    <row r="608" spans="1:35" s="3" customFormat="1" ht="15.75" customHeight="1" x14ac:dyDescent="0.25">
      <c r="A608" s="18" t="s">
        <v>698</v>
      </c>
      <c r="B608" s="17" t="s">
        <v>699</v>
      </c>
      <c r="C608" s="20">
        <v>0</v>
      </c>
      <c r="D608" s="20">
        <v>0</v>
      </c>
      <c r="E608" s="20">
        <v>0</v>
      </c>
      <c r="F608" s="20">
        <v>0</v>
      </c>
      <c r="G608" s="20">
        <v>2856598</v>
      </c>
      <c r="H608" s="20">
        <v>1.0351681957186543</v>
      </c>
      <c r="I608" s="20">
        <v>0</v>
      </c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</row>
    <row r="609" spans="1:35" s="3" customFormat="1" ht="15.75" customHeight="1" x14ac:dyDescent="0.25">
      <c r="A609" s="18" t="s">
        <v>700</v>
      </c>
      <c r="B609" s="17" t="s">
        <v>701</v>
      </c>
      <c r="C609" s="20">
        <v>0</v>
      </c>
      <c r="D609" s="20">
        <v>0</v>
      </c>
      <c r="E609" s="20">
        <v>0</v>
      </c>
      <c r="F609" s="20">
        <v>0</v>
      </c>
      <c r="G609" s="20">
        <v>3881803</v>
      </c>
      <c r="H609" s="20">
        <v>1.0351681957186543</v>
      </c>
      <c r="I609" s="20">
        <v>0</v>
      </c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</row>
    <row r="610" spans="1:35" s="3" customFormat="1" ht="15.75" customHeight="1" x14ac:dyDescent="0.25">
      <c r="A610" s="18" t="s">
        <v>702</v>
      </c>
      <c r="B610" s="17" t="s">
        <v>703</v>
      </c>
      <c r="C610" s="20">
        <v>0</v>
      </c>
      <c r="D610" s="20">
        <v>0</v>
      </c>
      <c r="E610" s="20">
        <v>0</v>
      </c>
      <c r="F610" s="20">
        <v>0</v>
      </c>
      <c r="G610" s="20">
        <v>4276776</v>
      </c>
      <c r="H610" s="20">
        <v>1.0351681957186543</v>
      </c>
      <c r="I610" s="20">
        <v>0</v>
      </c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</row>
    <row r="611" spans="1:35" s="3" customFormat="1" ht="63" customHeight="1" x14ac:dyDescent="0.25">
      <c r="A611" s="18" t="s">
        <v>704</v>
      </c>
      <c r="B611" s="17" t="s">
        <v>705</v>
      </c>
      <c r="C611" s="20">
        <v>0</v>
      </c>
      <c r="D611" s="20">
        <v>0</v>
      </c>
      <c r="E611" s="20">
        <v>0</v>
      </c>
      <c r="F611" s="20">
        <v>0</v>
      </c>
      <c r="G611" s="20" t="s">
        <v>17</v>
      </c>
      <c r="H611" s="20" t="s">
        <v>17</v>
      </c>
      <c r="I611" s="20">
        <v>0</v>
      </c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</row>
    <row r="612" spans="1:35" s="3" customFormat="1" ht="15.75" customHeight="1" x14ac:dyDescent="0.25">
      <c r="A612" s="18" t="s">
        <v>706</v>
      </c>
      <c r="B612" s="17" t="s">
        <v>673</v>
      </c>
      <c r="C612" s="20">
        <v>0</v>
      </c>
      <c r="D612" s="20">
        <v>0</v>
      </c>
      <c r="E612" s="20">
        <v>0</v>
      </c>
      <c r="F612" s="20">
        <v>0</v>
      </c>
      <c r="G612" s="20">
        <v>1745038</v>
      </c>
      <c r="H612" s="20">
        <v>1.0351681957186543</v>
      </c>
      <c r="I612" s="20">
        <v>0</v>
      </c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</row>
    <row r="613" spans="1:35" s="3" customFormat="1" ht="110.25" customHeight="1" x14ac:dyDescent="0.25">
      <c r="A613" s="18" t="s">
        <v>707</v>
      </c>
      <c r="B613" s="17" t="s">
        <v>675</v>
      </c>
      <c r="C613" s="20">
        <v>0</v>
      </c>
      <c r="D613" s="20">
        <v>0</v>
      </c>
      <c r="E613" s="20">
        <v>0</v>
      </c>
      <c r="F613" s="20">
        <v>0</v>
      </c>
      <c r="G613" s="20">
        <v>1922595</v>
      </c>
      <c r="H613" s="20">
        <v>1.0351681957186543</v>
      </c>
      <c r="I613" s="20">
        <v>0</v>
      </c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</row>
    <row r="614" spans="1:35" s="3" customFormat="1" ht="141.75" customHeight="1" x14ac:dyDescent="0.25">
      <c r="A614" s="18" t="s">
        <v>708</v>
      </c>
      <c r="B614" s="17" t="s">
        <v>677</v>
      </c>
      <c r="C614" s="20">
        <v>0</v>
      </c>
      <c r="D614" s="20">
        <v>0</v>
      </c>
      <c r="E614" s="20">
        <v>0</v>
      </c>
      <c r="F614" s="20">
        <v>0</v>
      </c>
      <c r="G614" s="20">
        <v>2556958</v>
      </c>
      <c r="H614" s="20">
        <v>1.0351681957186543</v>
      </c>
      <c r="I614" s="20">
        <v>0</v>
      </c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</row>
    <row r="615" spans="1:35" s="3" customFormat="1" ht="15.75" customHeight="1" x14ac:dyDescent="0.25">
      <c r="A615" s="18" t="s">
        <v>709</v>
      </c>
      <c r="B615" s="17" t="s">
        <v>679</v>
      </c>
      <c r="C615" s="20">
        <v>0</v>
      </c>
      <c r="D615" s="20">
        <v>0</v>
      </c>
      <c r="E615" s="20">
        <v>0</v>
      </c>
      <c r="F615" s="20">
        <v>0</v>
      </c>
      <c r="G615" s="20">
        <v>2817128</v>
      </c>
      <c r="H615" s="20">
        <v>1.0351681957186543</v>
      </c>
      <c r="I615" s="20">
        <v>0</v>
      </c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</row>
    <row r="616" spans="1:35" s="3" customFormat="1" ht="15.75" customHeight="1" x14ac:dyDescent="0.25">
      <c r="A616" s="18" t="s">
        <v>710</v>
      </c>
      <c r="B616" s="17" t="s">
        <v>681</v>
      </c>
      <c r="C616" s="20">
        <v>0</v>
      </c>
      <c r="D616" s="20">
        <v>0</v>
      </c>
      <c r="E616" s="20">
        <v>0</v>
      </c>
      <c r="F616" s="20">
        <v>0</v>
      </c>
      <c r="G616" s="20">
        <v>2792907</v>
      </c>
      <c r="H616" s="20">
        <v>1.0351681957186543</v>
      </c>
      <c r="I616" s="20">
        <v>0</v>
      </c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</row>
    <row r="617" spans="1:35" s="3" customFormat="1" ht="15.75" customHeight="1" x14ac:dyDescent="0.25">
      <c r="A617" s="18" t="s">
        <v>711</v>
      </c>
      <c r="B617" s="17" t="s">
        <v>683</v>
      </c>
      <c r="C617" s="20">
        <v>0</v>
      </c>
      <c r="D617" s="20">
        <v>0</v>
      </c>
      <c r="E617" s="20">
        <v>0</v>
      </c>
      <c r="F617" s="20">
        <v>0</v>
      </c>
      <c r="G617" s="20">
        <v>3077085</v>
      </c>
      <c r="H617" s="20">
        <v>1.0351681957186543</v>
      </c>
      <c r="I617" s="20">
        <v>0</v>
      </c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</row>
    <row r="618" spans="1:35" s="3" customFormat="1" ht="15.75" customHeight="1" x14ac:dyDescent="0.25">
      <c r="A618" s="18" t="s">
        <v>712</v>
      </c>
      <c r="B618" s="17" t="s">
        <v>685</v>
      </c>
      <c r="C618" s="20">
        <v>0</v>
      </c>
      <c r="D618" s="20">
        <v>0</v>
      </c>
      <c r="E618" s="20">
        <v>0</v>
      </c>
      <c r="F618" s="20">
        <v>0</v>
      </c>
      <c r="G618" s="20">
        <v>4208494</v>
      </c>
      <c r="H618" s="20">
        <v>1.0351681957186543</v>
      </c>
      <c r="I618" s="20">
        <v>0</v>
      </c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</row>
    <row r="619" spans="1:35" s="3" customFormat="1" ht="63" customHeight="1" x14ac:dyDescent="0.25">
      <c r="A619" s="18" t="s">
        <v>713</v>
      </c>
      <c r="B619" s="17" t="s">
        <v>687</v>
      </c>
      <c r="C619" s="20">
        <v>0</v>
      </c>
      <c r="D619" s="20">
        <v>0</v>
      </c>
      <c r="E619" s="20">
        <v>0</v>
      </c>
      <c r="F619" s="20">
        <v>0</v>
      </c>
      <c r="G619" s="20">
        <v>4636708</v>
      </c>
      <c r="H619" s="20">
        <v>1.0351681957186543</v>
      </c>
      <c r="I619" s="20">
        <v>0</v>
      </c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</row>
    <row r="620" spans="1:35" s="3" customFormat="1" ht="47.25" customHeight="1" x14ac:dyDescent="0.25">
      <c r="A620" s="18" t="s">
        <v>714</v>
      </c>
      <c r="B620" s="17" t="s">
        <v>689</v>
      </c>
      <c r="C620" s="20">
        <v>0</v>
      </c>
      <c r="D620" s="20">
        <v>0</v>
      </c>
      <c r="E620" s="20">
        <v>0</v>
      </c>
      <c r="F620" s="20">
        <v>0</v>
      </c>
      <c r="G620" s="20">
        <v>3067806</v>
      </c>
      <c r="H620" s="20">
        <v>1.0351681957186543</v>
      </c>
      <c r="I620" s="20">
        <v>0</v>
      </c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</row>
    <row r="621" spans="1:35" s="3" customFormat="1" ht="47.25" customHeight="1" x14ac:dyDescent="0.25">
      <c r="A621" s="18" t="s">
        <v>715</v>
      </c>
      <c r="B621" s="17" t="s">
        <v>691</v>
      </c>
      <c r="C621" s="20">
        <v>0</v>
      </c>
      <c r="D621" s="20">
        <v>0</v>
      </c>
      <c r="E621" s="20">
        <v>0</v>
      </c>
      <c r="F621" s="20">
        <v>0</v>
      </c>
      <c r="G621" s="20">
        <v>3379954</v>
      </c>
      <c r="H621" s="20">
        <v>1.0351681957186543</v>
      </c>
      <c r="I621" s="20">
        <v>0</v>
      </c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</row>
    <row r="622" spans="1:35" s="3" customFormat="1" ht="31.5" customHeight="1" x14ac:dyDescent="0.25">
      <c r="A622" s="18" t="s">
        <v>716</v>
      </c>
      <c r="B622" s="17" t="s">
        <v>693</v>
      </c>
      <c r="C622" s="20">
        <v>0</v>
      </c>
      <c r="D622" s="20">
        <v>0</v>
      </c>
      <c r="E622" s="20">
        <v>0</v>
      </c>
      <c r="F622" s="20">
        <v>0</v>
      </c>
      <c r="G622" s="20">
        <v>3315018</v>
      </c>
      <c r="H622" s="20">
        <v>1.0351681957186543</v>
      </c>
      <c r="I622" s="20">
        <v>0</v>
      </c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</row>
    <row r="623" spans="1:35" s="3" customFormat="1" ht="15.75" customHeight="1" x14ac:dyDescent="0.25">
      <c r="A623" s="18" t="s">
        <v>717</v>
      </c>
      <c r="B623" s="17" t="s">
        <v>695</v>
      </c>
      <c r="C623" s="20">
        <v>0</v>
      </c>
      <c r="D623" s="20">
        <v>0</v>
      </c>
      <c r="E623" s="20">
        <v>0</v>
      </c>
      <c r="F623" s="20">
        <v>0</v>
      </c>
      <c r="G623" s="20">
        <v>3652320</v>
      </c>
      <c r="H623" s="20">
        <v>1.0351681957186543</v>
      </c>
      <c r="I623" s="20">
        <v>0</v>
      </c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</row>
    <row r="624" spans="1:35" s="3" customFormat="1" ht="47.25" customHeight="1" x14ac:dyDescent="0.25">
      <c r="A624" s="18" t="s">
        <v>718</v>
      </c>
      <c r="B624" s="17" t="s">
        <v>697</v>
      </c>
      <c r="C624" s="20">
        <v>0</v>
      </c>
      <c r="D624" s="20">
        <v>0</v>
      </c>
      <c r="E624" s="20">
        <v>0</v>
      </c>
      <c r="F624" s="20">
        <v>0</v>
      </c>
      <c r="G624" s="20">
        <v>4973215</v>
      </c>
      <c r="H624" s="20">
        <v>1.0351681957186543</v>
      </c>
      <c r="I624" s="20">
        <v>0</v>
      </c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</row>
    <row r="625" spans="1:35" s="3" customFormat="1" ht="63" customHeight="1" x14ac:dyDescent="0.25">
      <c r="A625" s="18" t="s">
        <v>719</v>
      </c>
      <c r="B625" s="17" t="s">
        <v>699</v>
      </c>
      <c r="C625" s="20">
        <v>0</v>
      </c>
      <c r="D625" s="20">
        <v>0</v>
      </c>
      <c r="E625" s="20">
        <v>0</v>
      </c>
      <c r="F625" s="20">
        <v>0</v>
      </c>
      <c r="G625" s="20">
        <v>5479238</v>
      </c>
      <c r="H625" s="20">
        <v>1.0351681957186543</v>
      </c>
      <c r="I625" s="20">
        <v>0</v>
      </c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</row>
    <row r="626" spans="1:35" s="3" customFormat="1" ht="47.25" customHeight="1" x14ac:dyDescent="0.25">
      <c r="A626" s="18" t="s">
        <v>720</v>
      </c>
      <c r="B626" s="17" t="s">
        <v>701</v>
      </c>
      <c r="C626" s="20">
        <v>0</v>
      </c>
      <c r="D626" s="20">
        <v>0</v>
      </c>
      <c r="E626" s="20">
        <v>0</v>
      </c>
      <c r="F626" s="20">
        <v>0</v>
      </c>
      <c r="G626" s="20">
        <v>5226199</v>
      </c>
      <c r="H626" s="20">
        <v>1.0351681957186543</v>
      </c>
      <c r="I626" s="20">
        <v>0</v>
      </c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</row>
    <row r="627" spans="1:35" s="3" customFormat="1" ht="47.25" customHeight="1" x14ac:dyDescent="0.25">
      <c r="A627" s="18" t="s">
        <v>721</v>
      </c>
      <c r="B627" s="17" t="s">
        <v>703</v>
      </c>
      <c r="C627" s="20">
        <v>0</v>
      </c>
      <c r="D627" s="20">
        <v>0</v>
      </c>
      <c r="E627" s="20">
        <v>0</v>
      </c>
      <c r="F627" s="20">
        <v>0</v>
      </c>
      <c r="G627" s="20">
        <v>5757964</v>
      </c>
      <c r="H627" s="20">
        <v>1.0351681957186543</v>
      </c>
      <c r="I627" s="20">
        <v>0</v>
      </c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</row>
    <row r="628" spans="1:35" s="3" customFormat="1" ht="47.25" customHeight="1" x14ac:dyDescent="0.25">
      <c r="A628" s="18" t="s">
        <v>722</v>
      </c>
      <c r="B628" s="17" t="s">
        <v>49</v>
      </c>
      <c r="C628" s="20">
        <v>0</v>
      </c>
      <c r="D628" s="20">
        <v>0</v>
      </c>
      <c r="E628" s="20">
        <v>0</v>
      </c>
      <c r="F628" s="20">
        <v>0</v>
      </c>
      <c r="G628" s="20" t="s">
        <v>17</v>
      </c>
      <c r="H628" s="20" t="s">
        <v>17</v>
      </c>
      <c r="I628" s="20">
        <v>0</v>
      </c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</row>
    <row r="629" spans="1:35" s="3" customFormat="1" ht="15.75" customHeight="1" x14ac:dyDescent="0.25">
      <c r="A629" s="18" t="s">
        <v>723</v>
      </c>
      <c r="B629" s="17" t="s">
        <v>671</v>
      </c>
      <c r="C629" s="20">
        <v>0</v>
      </c>
      <c r="D629" s="20">
        <v>0</v>
      </c>
      <c r="E629" s="20">
        <v>0</v>
      </c>
      <c r="F629" s="20">
        <v>0</v>
      </c>
      <c r="G629" s="20" t="s">
        <v>17</v>
      </c>
      <c r="H629" s="20" t="s">
        <v>17</v>
      </c>
      <c r="I629" s="20">
        <v>0</v>
      </c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</row>
    <row r="630" spans="1:35" s="3" customFormat="1" ht="47.25" customHeight="1" x14ac:dyDescent="0.25">
      <c r="A630" s="18" t="s">
        <v>724</v>
      </c>
      <c r="B630" s="17" t="s">
        <v>673</v>
      </c>
      <c r="C630" s="20">
        <v>0</v>
      </c>
      <c r="D630" s="20">
        <v>0</v>
      </c>
      <c r="E630" s="20">
        <v>0</v>
      </c>
      <c r="F630" s="20">
        <v>0</v>
      </c>
      <c r="G630" s="20">
        <v>1074492</v>
      </c>
      <c r="H630" s="20">
        <v>1.0351681957186543</v>
      </c>
      <c r="I630" s="20">
        <v>0</v>
      </c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</row>
    <row r="631" spans="1:35" s="3" customFormat="1" ht="47.25" customHeight="1" x14ac:dyDescent="0.25">
      <c r="A631" s="18" t="s">
        <v>725</v>
      </c>
      <c r="B631" s="17" t="s">
        <v>675</v>
      </c>
      <c r="C631" s="20">
        <v>0</v>
      </c>
      <c r="D631" s="20">
        <v>0</v>
      </c>
      <c r="E631" s="20">
        <v>0</v>
      </c>
      <c r="F631" s="20">
        <v>0</v>
      </c>
      <c r="G631" s="20">
        <v>1183821</v>
      </c>
      <c r="H631" s="20">
        <v>1.0351681957186543</v>
      </c>
      <c r="I631" s="20">
        <v>0</v>
      </c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</row>
    <row r="632" spans="1:35" s="3" customFormat="1" ht="63" customHeight="1" x14ac:dyDescent="0.25">
      <c r="A632" s="18" t="s">
        <v>726</v>
      </c>
      <c r="B632" s="17" t="s">
        <v>677</v>
      </c>
      <c r="C632" s="20">
        <v>0</v>
      </c>
      <c r="D632" s="20">
        <v>0</v>
      </c>
      <c r="E632" s="20">
        <v>0</v>
      </c>
      <c r="F632" s="20">
        <v>0</v>
      </c>
      <c r="G632" s="20">
        <v>1574425</v>
      </c>
      <c r="H632" s="20">
        <v>1.0351681957186543</v>
      </c>
      <c r="I632" s="20">
        <v>0</v>
      </c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</row>
    <row r="633" spans="1:35" s="3" customFormat="1" ht="47.25" customHeight="1" x14ac:dyDescent="0.25">
      <c r="A633" s="18" t="s">
        <v>727</v>
      </c>
      <c r="B633" s="17" t="s">
        <v>679</v>
      </c>
      <c r="C633" s="20">
        <v>0</v>
      </c>
      <c r="D633" s="20">
        <v>0</v>
      </c>
      <c r="E633" s="20">
        <v>0</v>
      </c>
      <c r="F633" s="20">
        <v>0</v>
      </c>
      <c r="G633" s="20">
        <v>1734622</v>
      </c>
      <c r="H633" s="20">
        <v>1.0351681957186543</v>
      </c>
      <c r="I633" s="20">
        <v>0</v>
      </c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</row>
    <row r="634" spans="1:35" s="3" customFormat="1" ht="47.25" customHeight="1" x14ac:dyDescent="0.25">
      <c r="A634" s="18" t="s">
        <v>728</v>
      </c>
      <c r="B634" s="17" t="s">
        <v>681</v>
      </c>
      <c r="C634" s="20">
        <v>0</v>
      </c>
      <c r="D634" s="20">
        <v>0</v>
      </c>
      <c r="E634" s="20">
        <v>0</v>
      </c>
      <c r="F634" s="20">
        <v>0</v>
      </c>
      <c r="G634" s="20">
        <v>1777165</v>
      </c>
      <c r="H634" s="20">
        <v>1.0351681957186543</v>
      </c>
      <c r="I634" s="20">
        <v>0</v>
      </c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</row>
    <row r="635" spans="1:35" s="3" customFormat="1" ht="31.5" customHeight="1" x14ac:dyDescent="0.25">
      <c r="A635" s="18" t="s">
        <v>729</v>
      </c>
      <c r="B635" s="17" t="s">
        <v>683</v>
      </c>
      <c r="C635" s="20">
        <v>0</v>
      </c>
      <c r="D635" s="20">
        <v>0</v>
      </c>
      <c r="E635" s="20">
        <v>0</v>
      </c>
      <c r="F635" s="20">
        <v>0</v>
      </c>
      <c r="G635" s="20">
        <v>1957992</v>
      </c>
      <c r="H635" s="20">
        <v>1.0351681957186543</v>
      </c>
      <c r="I635" s="20">
        <v>0</v>
      </c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</row>
    <row r="636" spans="1:35" s="3" customFormat="1" ht="63" customHeight="1" x14ac:dyDescent="0.25">
      <c r="A636" s="18" t="s">
        <v>730</v>
      </c>
      <c r="B636" s="17" t="s">
        <v>685</v>
      </c>
      <c r="C636" s="20">
        <v>0</v>
      </c>
      <c r="D636" s="20">
        <v>0</v>
      </c>
      <c r="E636" s="20">
        <v>0</v>
      </c>
      <c r="F636" s="20">
        <v>0</v>
      </c>
      <c r="G636" s="20">
        <v>2591343</v>
      </c>
      <c r="H636" s="20">
        <v>1.0351681957186543</v>
      </c>
      <c r="I636" s="20">
        <v>0</v>
      </c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</row>
    <row r="637" spans="1:35" s="3" customFormat="1" ht="47.25" customHeight="1" x14ac:dyDescent="0.25">
      <c r="A637" s="18" t="s">
        <v>731</v>
      </c>
      <c r="B637" s="17" t="s">
        <v>687</v>
      </c>
      <c r="C637" s="20">
        <v>0</v>
      </c>
      <c r="D637" s="20">
        <v>0</v>
      </c>
      <c r="E637" s="20">
        <v>0</v>
      </c>
      <c r="F637" s="20">
        <v>0</v>
      </c>
      <c r="G637" s="20">
        <v>2855012</v>
      </c>
      <c r="H637" s="20">
        <v>1.0351681957186543</v>
      </c>
      <c r="I637" s="20">
        <v>0</v>
      </c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</row>
    <row r="638" spans="1:35" s="3" customFormat="1" ht="63" customHeight="1" x14ac:dyDescent="0.25">
      <c r="A638" s="18" t="s">
        <v>732</v>
      </c>
      <c r="B638" s="17" t="s">
        <v>689</v>
      </c>
      <c r="C638" s="20">
        <v>0</v>
      </c>
      <c r="D638" s="20">
        <v>0</v>
      </c>
      <c r="E638" s="20">
        <v>0</v>
      </c>
      <c r="F638" s="20">
        <v>0</v>
      </c>
      <c r="G638" s="20">
        <v>1888974</v>
      </c>
      <c r="H638" s="20">
        <v>1.0351681957186543</v>
      </c>
      <c r="I638" s="20">
        <v>0</v>
      </c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</row>
    <row r="639" spans="1:35" s="3" customFormat="1" ht="47.25" customHeight="1" x14ac:dyDescent="0.25">
      <c r="A639" s="18" t="s">
        <v>733</v>
      </c>
      <c r="B639" s="17" t="s">
        <v>691</v>
      </c>
      <c r="C639" s="20">
        <v>0</v>
      </c>
      <c r="D639" s="20">
        <v>0</v>
      </c>
      <c r="E639" s="20">
        <v>0</v>
      </c>
      <c r="F639" s="20">
        <v>0</v>
      </c>
      <c r="G639" s="20">
        <v>2081177</v>
      </c>
      <c r="H639" s="20">
        <v>1.0351681957186543</v>
      </c>
      <c r="I639" s="20">
        <v>0</v>
      </c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</row>
    <row r="640" spans="1:35" s="3" customFormat="1" ht="47.25" customHeight="1" x14ac:dyDescent="0.25">
      <c r="A640" s="18" t="s">
        <v>734</v>
      </c>
      <c r="B640" s="17" t="s">
        <v>693</v>
      </c>
      <c r="C640" s="20">
        <v>0</v>
      </c>
      <c r="D640" s="20">
        <v>0</v>
      </c>
      <c r="E640" s="20">
        <v>0</v>
      </c>
      <c r="F640" s="20">
        <v>0</v>
      </c>
      <c r="G640" s="20">
        <v>2121201</v>
      </c>
      <c r="H640" s="20">
        <v>1.0351681957186543</v>
      </c>
      <c r="I640" s="20">
        <v>0</v>
      </c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</row>
    <row r="641" spans="1:35" s="3" customFormat="1" ht="47.25" customHeight="1" x14ac:dyDescent="0.25">
      <c r="A641" s="18" t="s">
        <v>735</v>
      </c>
      <c r="B641" s="17" t="s">
        <v>695</v>
      </c>
      <c r="C641" s="20">
        <v>0</v>
      </c>
      <c r="D641" s="20">
        <v>0</v>
      </c>
      <c r="E641" s="20">
        <v>0</v>
      </c>
      <c r="F641" s="20">
        <v>0</v>
      </c>
      <c r="G641" s="20">
        <v>2337033</v>
      </c>
      <c r="H641" s="20">
        <v>1.0351681957186543</v>
      </c>
      <c r="I641" s="20">
        <v>0</v>
      </c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</row>
    <row r="642" spans="1:35" s="3" customFormat="1" ht="15.75" customHeight="1" x14ac:dyDescent="0.25">
      <c r="A642" s="18" t="s">
        <v>736</v>
      </c>
      <c r="B642" s="17" t="s">
        <v>697</v>
      </c>
      <c r="C642" s="20">
        <v>0</v>
      </c>
      <c r="D642" s="20">
        <v>0</v>
      </c>
      <c r="E642" s="20">
        <v>0</v>
      </c>
      <c r="F642" s="20">
        <v>0</v>
      </c>
      <c r="G642" s="20">
        <v>3127631</v>
      </c>
      <c r="H642" s="20">
        <v>1.0351681957186543</v>
      </c>
      <c r="I642" s="20">
        <v>0</v>
      </c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</row>
    <row r="643" spans="1:35" s="3" customFormat="1" ht="15.75" customHeight="1" x14ac:dyDescent="0.25">
      <c r="A643" s="18" t="s">
        <v>737</v>
      </c>
      <c r="B643" s="17" t="s">
        <v>699</v>
      </c>
      <c r="C643" s="20">
        <v>0</v>
      </c>
      <c r="D643" s="20">
        <v>0</v>
      </c>
      <c r="E643" s="20">
        <v>0</v>
      </c>
      <c r="F643" s="20">
        <v>0</v>
      </c>
      <c r="G643" s="20">
        <v>3445867</v>
      </c>
      <c r="H643" s="20">
        <v>1.0351681957186543</v>
      </c>
      <c r="I643" s="20">
        <v>0</v>
      </c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</row>
    <row r="644" spans="1:35" s="3" customFormat="1" ht="15.75" customHeight="1" x14ac:dyDescent="0.25">
      <c r="A644" s="18" t="s">
        <v>738</v>
      </c>
      <c r="B644" s="17" t="s">
        <v>701</v>
      </c>
      <c r="C644" s="20">
        <v>0</v>
      </c>
      <c r="D644" s="20">
        <v>0</v>
      </c>
      <c r="E644" s="20">
        <v>0</v>
      </c>
      <c r="F644" s="20">
        <v>0</v>
      </c>
      <c r="G644" s="20">
        <v>3217986</v>
      </c>
      <c r="H644" s="20">
        <v>1.0351681957186543</v>
      </c>
      <c r="I644" s="20">
        <v>0</v>
      </c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</row>
    <row r="645" spans="1:35" s="3" customFormat="1" ht="47.25" customHeight="1" x14ac:dyDescent="0.25">
      <c r="A645" s="18" t="s">
        <v>739</v>
      </c>
      <c r="B645" s="17" t="s">
        <v>703</v>
      </c>
      <c r="C645" s="20">
        <v>0</v>
      </c>
      <c r="D645" s="20">
        <v>0</v>
      </c>
      <c r="E645" s="20">
        <v>0</v>
      </c>
      <c r="F645" s="20">
        <v>0</v>
      </c>
      <c r="G645" s="20">
        <v>3545416</v>
      </c>
      <c r="H645" s="20">
        <v>1.0351681957186543</v>
      </c>
      <c r="I645" s="20">
        <v>0</v>
      </c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</row>
    <row r="646" spans="1:35" s="3" customFormat="1" ht="63" customHeight="1" x14ac:dyDescent="0.25">
      <c r="A646" s="18" t="s">
        <v>740</v>
      </c>
      <c r="B646" s="17" t="s">
        <v>705</v>
      </c>
      <c r="C646" s="20">
        <v>0</v>
      </c>
      <c r="D646" s="20">
        <v>0</v>
      </c>
      <c r="E646" s="20">
        <v>0</v>
      </c>
      <c r="F646" s="20">
        <v>0</v>
      </c>
      <c r="G646" s="20" t="s">
        <v>17</v>
      </c>
      <c r="H646" s="20" t="s">
        <v>17</v>
      </c>
      <c r="I646" s="20">
        <v>0</v>
      </c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</row>
    <row r="647" spans="1:35" s="3" customFormat="1" ht="47.25" customHeight="1" x14ac:dyDescent="0.25">
      <c r="A647" s="18" t="s">
        <v>741</v>
      </c>
      <c r="B647" s="17" t="s">
        <v>673</v>
      </c>
      <c r="C647" s="20">
        <v>0</v>
      </c>
      <c r="D647" s="20">
        <v>0</v>
      </c>
      <c r="E647" s="20">
        <v>0</v>
      </c>
      <c r="F647" s="20">
        <v>0</v>
      </c>
      <c r="G647" s="20">
        <v>1446623</v>
      </c>
      <c r="H647" s="20">
        <v>1.0351681957186543</v>
      </c>
      <c r="I647" s="20">
        <v>0</v>
      </c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</row>
    <row r="648" spans="1:35" s="3" customFormat="1" ht="47.25" customHeight="1" x14ac:dyDescent="0.25">
      <c r="A648" s="18" t="s">
        <v>742</v>
      </c>
      <c r="B648" s="17" t="s">
        <v>675</v>
      </c>
      <c r="C648" s="20">
        <v>0</v>
      </c>
      <c r="D648" s="20">
        <v>0</v>
      </c>
      <c r="E648" s="20">
        <v>0</v>
      </c>
      <c r="F648" s="20">
        <v>0</v>
      </c>
      <c r="G648" s="20">
        <v>1593817</v>
      </c>
      <c r="H648" s="20">
        <v>1.0351681957186543</v>
      </c>
      <c r="I648" s="20">
        <v>0</v>
      </c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</row>
    <row r="649" spans="1:35" s="3" customFormat="1" ht="31.5" customHeight="1" x14ac:dyDescent="0.25">
      <c r="A649" s="18" t="s">
        <v>743</v>
      </c>
      <c r="B649" s="17" t="s">
        <v>677</v>
      </c>
      <c r="C649" s="20">
        <v>0</v>
      </c>
      <c r="D649" s="20">
        <v>0</v>
      </c>
      <c r="E649" s="20">
        <v>0</v>
      </c>
      <c r="F649" s="20">
        <v>0</v>
      </c>
      <c r="G649" s="20">
        <v>2119699</v>
      </c>
      <c r="H649" s="20">
        <v>1.0351681957186543</v>
      </c>
      <c r="I649" s="20">
        <v>0</v>
      </c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</row>
    <row r="650" spans="1:35" s="3" customFormat="1" ht="15.75" customHeight="1" x14ac:dyDescent="0.25">
      <c r="A650" s="18" t="s">
        <v>744</v>
      </c>
      <c r="B650" s="17" t="s">
        <v>679</v>
      </c>
      <c r="C650" s="20">
        <v>0</v>
      </c>
      <c r="D650" s="20">
        <v>0</v>
      </c>
      <c r="E650" s="20">
        <v>0</v>
      </c>
      <c r="F650" s="20">
        <v>0</v>
      </c>
      <c r="G650" s="20">
        <v>2335379</v>
      </c>
      <c r="H650" s="20">
        <v>1.0351681957186543</v>
      </c>
      <c r="I650" s="20">
        <v>0</v>
      </c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</row>
    <row r="651" spans="1:35" s="3" customFormat="1" ht="15.75" customHeight="1" x14ac:dyDescent="0.25">
      <c r="A651" s="18" t="s">
        <v>745</v>
      </c>
      <c r="B651" s="17" t="s">
        <v>681</v>
      </c>
      <c r="C651" s="20">
        <v>0</v>
      </c>
      <c r="D651" s="20">
        <v>0</v>
      </c>
      <c r="E651" s="20">
        <v>0</v>
      </c>
      <c r="F651" s="20">
        <v>0</v>
      </c>
      <c r="G651" s="20">
        <v>2315300</v>
      </c>
      <c r="H651" s="20">
        <v>1.0351681957186543</v>
      </c>
      <c r="I651" s="20">
        <v>0</v>
      </c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</row>
    <row r="652" spans="1:35" s="3" customFormat="1" ht="63" customHeight="1" x14ac:dyDescent="0.25">
      <c r="A652" s="18" t="s">
        <v>746</v>
      </c>
      <c r="B652" s="17" t="s">
        <v>683</v>
      </c>
      <c r="C652" s="20">
        <v>0</v>
      </c>
      <c r="D652" s="20">
        <v>0</v>
      </c>
      <c r="E652" s="20">
        <v>0</v>
      </c>
      <c r="F652" s="20">
        <v>0</v>
      </c>
      <c r="G652" s="20">
        <v>2550881</v>
      </c>
      <c r="H652" s="20">
        <v>1.0351681957186543</v>
      </c>
      <c r="I652" s="20">
        <v>0</v>
      </c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</row>
    <row r="653" spans="1:35" s="3" customFormat="1" ht="47.25" customHeight="1" x14ac:dyDescent="0.25">
      <c r="A653" s="18" t="s">
        <v>747</v>
      </c>
      <c r="B653" s="17" t="s">
        <v>685</v>
      </c>
      <c r="C653" s="20">
        <v>0</v>
      </c>
      <c r="D653" s="20">
        <v>0</v>
      </c>
      <c r="E653" s="20">
        <v>0</v>
      </c>
      <c r="F653" s="20">
        <v>0</v>
      </c>
      <c r="G653" s="20">
        <v>3488811</v>
      </c>
      <c r="H653" s="20">
        <v>1.0351681957186543</v>
      </c>
      <c r="I653" s="20">
        <v>0</v>
      </c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</row>
    <row r="654" spans="1:35" s="3" customFormat="1" ht="47.25" customHeight="1" x14ac:dyDescent="0.25">
      <c r="A654" s="18" t="s">
        <v>748</v>
      </c>
      <c r="B654" s="17" t="s">
        <v>687</v>
      </c>
      <c r="C654" s="20">
        <v>0</v>
      </c>
      <c r="D654" s="20">
        <v>0</v>
      </c>
      <c r="E654" s="20">
        <v>0</v>
      </c>
      <c r="F654" s="20">
        <v>0</v>
      </c>
      <c r="G654" s="20">
        <v>3843797</v>
      </c>
      <c r="H654" s="20">
        <v>1.0351681957186543</v>
      </c>
      <c r="I654" s="20">
        <v>0</v>
      </c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</row>
    <row r="655" spans="1:35" s="3" customFormat="1" ht="47.25" customHeight="1" x14ac:dyDescent="0.25">
      <c r="A655" s="18" t="s">
        <v>749</v>
      </c>
      <c r="B655" s="17" t="s">
        <v>689</v>
      </c>
      <c r="C655" s="20">
        <v>0</v>
      </c>
      <c r="D655" s="20">
        <v>0</v>
      </c>
      <c r="E655" s="20">
        <v>0</v>
      </c>
      <c r="F655" s="20">
        <v>0</v>
      </c>
      <c r="G655" s="20">
        <v>2543188</v>
      </c>
      <c r="H655" s="20">
        <v>1.0351681957186543</v>
      </c>
      <c r="I655" s="20">
        <v>0</v>
      </c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</row>
    <row r="656" spans="1:35" s="3" customFormat="1" ht="15.75" customHeight="1" x14ac:dyDescent="0.25">
      <c r="A656" s="18" t="s">
        <v>750</v>
      </c>
      <c r="B656" s="17" t="s">
        <v>691</v>
      </c>
      <c r="C656" s="20">
        <v>0</v>
      </c>
      <c r="D656" s="20">
        <v>0</v>
      </c>
      <c r="E656" s="20">
        <v>0</v>
      </c>
      <c r="F656" s="20">
        <v>0</v>
      </c>
      <c r="G656" s="20">
        <v>2801957</v>
      </c>
      <c r="H656" s="20">
        <v>1.0351681957186543</v>
      </c>
      <c r="I656" s="20">
        <v>0</v>
      </c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</row>
    <row r="657" spans="1:35" s="3" customFormat="1" ht="47.25" customHeight="1" x14ac:dyDescent="0.25">
      <c r="A657" s="18" t="s">
        <v>751</v>
      </c>
      <c r="B657" s="17" t="s">
        <v>693</v>
      </c>
      <c r="C657" s="20">
        <v>0</v>
      </c>
      <c r="D657" s="20">
        <v>0</v>
      </c>
      <c r="E657" s="20">
        <v>0</v>
      </c>
      <c r="F657" s="20">
        <v>0</v>
      </c>
      <c r="G657" s="20">
        <v>2748125</v>
      </c>
      <c r="H657" s="20">
        <v>1.0351681957186543</v>
      </c>
      <c r="I657" s="20">
        <v>0</v>
      </c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</row>
    <row r="658" spans="1:35" s="3" customFormat="1" ht="47.25" customHeight="1" x14ac:dyDescent="0.25">
      <c r="A658" s="18" t="s">
        <v>752</v>
      </c>
      <c r="B658" s="17" t="s">
        <v>695</v>
      </c>
      <c r="C658" s="20">
        <v>0</v>
      </c>
      <c r="D658" s="20">
        <v>0</v>
      </c>
      <c r="E658" s="20">
        <v>0</v>
      </c>
      <c r="F658" s="20">
        <v>0</v>
      </c>
      <c r="G658" s="20">
        <v>3027747</v>
      </c>
      <c r="H658" s="20">
        <v>1.0351681957186543</v>
      </c>
      <c r="I658" s="20">
        <v>0</v>
      </c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</row>
    <row r="659" spans="1:35" s="3" customFormat="1" ht="63" customHeight="1" x14ac:dyDescent="0.25">
      <c r="A659" s="18" t="s">
        <v>753</v>
      </c>
      <c r="B659" s="17" t="s">
        <v>697</v>
      </c>
      <c r="C659" s="20">
        <v>0</v>
      </c>
      <c r="D659" s="20">
        <v>0</v>
      </c>
      <c r="E659" s="20">
        <v>0</v>
      </c>
      <c r="F659" s="20">
        <v>0</v>
      </c>
      <c r="G659" s="20">
        <v>4122758</v>
      </c>
      <c r="H659" s="20">
        <v>1.0351681957186543</v>
      </c>
      <c r="I659" s="20">
        <v>0</v>
      </c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</row>
    <row r="660" spans="1:35" s="3" customFormat="1" ht="47.25" customHeight="1" x14ac:dyDescent="0.25">
      <c r="A660" s="18" t="s">
        <v>754</v>
      </c>
      <c r="B660" s="17" t="s">
        <v>699</v>
      </c>
      <c r="C660" s="20">
        <v>0</v>
      </c>
      <c r="D660" s="20">
        <v>0</v>
      </c>
      <c r="E660" s="20">
        <v>0</v>
      </c>
      <c r="F660" s="20">
        <v>0</v>
      </c>
      <c r="G660" s="20">
        <v>4542248</v>
      </c>
      <c r="H660" s="20">
        <v>1.0351681957186543</v>
      </c>
      <c r="I660" s="20">
        <v>0</v>
      </c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</row>
    <row r="661" spans="1:35" s="3" customFormat="1" ht="47.25" customHeight="1" x14ac:dyDescent="0.25">
      <c r="A661" s="18" t="s">
        <v>755</v>
      </c>
      <c r="B661" s="17" t="s">
        <v>701</v>
      </c>
      <c r="C661" s="20">
        <v>0</v>
      </c>
      <c r="D661" s="20">
        <v>0</v>
      </c>
      <c r="E661" s="20">
        <v>0</v>
      </c>
      <c r="F661" s="20">
        <v>0</v>
      </c>
      <c r="G661" s="20">
        <v>4332480</v>
      </c>
      <c r="H661" s="20">
        <v>1.0351681957186543</v>
      </c>
      <c r="I661" s="20">
        <v>0</v>
      </c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</row>
    <row r="662" spans="1:35" s="3" customFormat="1" ht="31.5" customHeight="1" x14ac:dyDescent="0.25">
      <c r="A662" s="18" t="s">
        <v>756</v>
      </c>
      <c r="B662" s="17" t="s">
        <v>703</v>
      </c>
      <c r="C662" s="20">
        <v>0</v>
      </c>
      <c r="D662" s="20">
        <v>0</v>
      </c>
      <c r="E662" s="20">
        <v>0</v>
      </c>
      <c r="F662" s="20">
        <v>0</v>
      </c>
      <c r="G662" s="20">
        <v>4773309</v>
      </c>
      <c r="H662" s="20">
        <v>1.0351681957186543</v>
      </c>
      <c r="I662" s="20">
        <v>0</v>
      </c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</row>
    <row r="663" spans="1:35" s="3" customFormat="1" ht="63" customHeight="1" x14ac:dyDescent="0.25">
      <c r="A663" s="18" t="s">
        <v>757</v>
      </c>
      <c r="B663" s="17" t="s">
        <v>98</v>
      </c>
      <c r="C663" s="20">
        <v>0</v>
      </c>
      <c r="D663" s="20">
        <v>31</v>
      </c>
      <c r="E663" s="20">
        <v>18</v>
      </c>
      <c r="F663" s="20">
        <v>16.333333333333332</v>
      </c>
      <c r="G663" s="20" t="s">
        <v>17</v>
      </c>
      <c r="H663" s="20" t="s">
        <v>17</v>
      </c>
      <c r="I663" s="20">
        <v>2236.6493202328966</v>
      </c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</row>
    <row r="664" spans="1:35" s="3" customFormat="1" ht="47.25" customHeight="1" x14ac:dyDescent="0.25">
      <c r="A664" s="18" t="s">
        <v>758</v>
      </c>
      <c r="B664" s="17" t="s">
        <v>759</v>
      </c>
      <c r="C664" s="20">
        <v>0</v>
      </c>
      <c r="D664" s="20">
        <v>28</v>
      </c>
      <c r="E664" s="20">
        <v>15</v>
      </c>
      <c r="F664" s="20">
        <v>14.333333333333334</v>
      </c>
      <c r="G664" s="20" t="s">
        <v>17</v>
      </c>
      <c r="H664" s="20" t="s">
        <v>17</v>
      </c>
      <c r="I664" s="20">
        <v>1915.9760276564775</v>
      </c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</row>
    <row r="665" spans="1:35" s="3" customFormat="1" ht="63" customHeight="1" x14ac:dyDescent="0.25">
      <c r="A665" s="18" t="s">
        <v>760</v>
      </c>
      <c r="B665" s="17" t="s">
        <v>23</v>
      </c>
      <c r="C665" s="20">
        <v>0</v>
      </c>
      <c r="D665" s="20">
        <v>4</v>
      </c>
      <c r="E665" s="20">
        <v>1</v>
      </c>
      <c r="F665" s="20">
        <v>1.6666666666666667</v>
      </c>
      <c r="G665" s="20" t="s">
        <v>17</v>
      </c>
      <c r="H665" s="20" t="s">
        <v>17</v>
      </c>
      <c r="I665" s="20">
        <v>240.18178020378457</v>
      </c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</row>
    <row r="666" spans="1:35" s="3" customFormat="1" ht="47.25" customHeight="1" x14ac:dyDescent="0.25">
      <c r="A666" s="18" t="s">
        <v>761</v>
      </c>
      <c r="B666" s="17" t="s">
        <v>762</v>
      </c>
      <c r="C666" s="20">
        <v>0</v>
      </c>
      <c r="D666" s="20">
        <v>4</v>
      </c>
      <c r="E666" s="20">
        <v>0</v>
      </c>
      <c r="F666" s="20">
        <v>1.3333333333333333</v>
      </c>
      <c r="G666" s="20">
        <v>145778</v>
      </c>
      <c r="H666" s="20">
        <v>1.0436681222707425</v>
      </c>
      <c r="I666" s="20">
        <v>202.85846870451238</v>
      </c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</row>
    <row r="667" spans="1:35" s="3" customFormat="1" ht="47.25" customHeight="1" x14ac:dyDescent="0.25">
      <c r="A667" s="18" t="s">
        <v>763</v>
      </c>
      <c r="B667" s="17" t="s">
        <v>764</v>
      </c>
      <c r="C667" s="20">
        <v>0</v>
      </c>
      <c r="D667" s="20">
        <v>0</v>
      </c>
      <c r="E667" s="20">
        <v>0</v>
      </c>
      <c r="F667" s="20">
        <v>0</v>
      </c>
      <c r="G667" s="20">
        <v>761877</v>
      </c>
      <c r="H667" s="20">
        <v>1.0436681222707425</v>
      </c>
      <c r="I667" s="20">
        <v>0</v>
      </c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</row>
    <row r="668" spans="1:35" s="3" customFormat="1" ht="47.25" customHeight="1" x14ac:dyDescent="0.25">
      <c r="A668" s="18" t="s">
        <v>765</v>
      </c>
      <c r="B668" s="17" t="s">
        <v>766</v>
      </c>
      <c r="C668" s="20">
        <v>0</v>
      </c>
      <c r="D668" s="20">
        <v>0</v>
      </c>
      <c r="E668" s="20">
        <v>0</v>
      </c>
      <c r="F668" s="20">
        <v>0</v>
      </c>
      <c r="G668" s="20">
        <v>1926190</v>
      </c>
      <c r="H668" s="20">
        <v>1.0436681222707425</v>
      </c>
      <c r="I668" s="20">
        <v>0</v>
      </c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</row>
    <row r="669" spans="1:35" s="3" customFormat="1" ht="94.5" customHeight="1" x14ac:dyDescent="0.25">
      <c r="A669" s="18" t="s">
        <v>767</v>
      </c>
      <c r="B669" s="17" t="s">
        <v>768</v>
      </c>
      <c r="C669" s="20">
        <v>0</v>
      </c>
      <c r="D669" s="20">
        <v>0</v>
      </c>
      <c r="E669" s="20">
        <v>1</v>
      </c>
      <c r="F669" s="20">
        <v>0.33333333333333331</v>
      </c>
      <c r="G669" s="20">
        <v>107285</v>
      </c>
      <c r="H669" s="20">
        <v>1.0436681222707425</v>
      </c>
      <c r="I669" s="20">
        <v>37.323311499272194</v>
      </c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</row>
    <row r="670" spans="1:35" s="3" customFormat="1" ht="15.75" customHeight="1" x14ac:dyDescent="0.25">
      <c r="A670" s="18" t="s">
        <v>769</v>
      </c>
      <c r="B670" s="17" t="s">
        <v>770</v>
      </c>
      <c r="C670" s="20">
        <v>0</v>
      </c>
      <c r="D670" s="20">
        <v>0</v>
      </c>
      <c r="E670" s="20">
        <v>0</v>
      </c>
      <c r="F670" s="20">
        <v>0</v>
      </c>
      <c r="G670" s="20">
        <v>2236930</v>
      </c>
      <c r="H670" s="20">
        <v>1.0436681222707425</v>
      </c>
      <c r="I670" s="20" t="s">
        <v>17</v>
      </c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</row>
    <row r="671" spans="1:35" s="3" customFormat="1" ht="15.75" customHeight="1" x14ac:dyDescent="0.25">
      <c r="A671" s="18" t="s">
        <v>771</v>
      </c>
      <c r="B671" s="17" t="s">
        <v>49</v>
      </c>
      <c r="C671" s="20">
        <v>0</v>
      </c>
      <c r="D671" s="20">
        <v>24</v>
      </c>
      <c r="E671" s="20">
        <v>14</v>
      </c>
      <c r="F671" s="20">
        <v>12.666666666666666</v>
      </c>
      <c r="G671" s="20" t="s">
        <v>17</v>
      </c>
      <c r="H671" s="20" t="s">
        <v>17</v>
      </c>
      <c r="I671" s="20">
        <v>1675.7942474526931</v>
      </c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</row>
    <row r="672" spans="1:35" s="3" customFormat="1" ht="47.25" customHeight="1" x14ac:dyDescent="0.25">
      <c r="A672" s="18" t="s">
        <v>772</v>
      </c>
      <c r="B672" s="17" t="s">
        <v>762</v>
      </c>
      <c r="C672" s="20">
        <v>0</v>
      </c>
      <c r="D672" s="20">
        <v>24</v>
      </c>
      <c r="E672" s="20">
        <v>14</v>
      </c>
      <c r="F672" s="20">
        <v>12.666666666666666</v>
      </c>
      <c r="G672" s="20">
        <v>126764</v>
      </c>
      <c r="H672" s="20">
        <v>1.0436681222707425</v>
      </c>
      <c r="I672" s="20">
        <v>1675.7942474526931</v>
      </c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</row>
    <row r="673" spans="1:35" s="3" customFormat="1" ht="47.25" customHeight="1" x14ac:dyDescent="0.25">
      <c r="A673" s="18" t="s">
        <v>773</v>
      </c>
      <c r="B673" s="17" t="s">
        <v>764</v>
      </c>
      <c r="C673" s="20">
        <v>0</v>
      </c>
      <c r="D673" s="20">
        <v>0</v>
      </c>
      <c r="E673" s="20">
        <v>0</v>
      </c>
      <c r="F673" s="20">
        <v>0</v>
      </c>
      <c r="G673" s="20">
        <v>662502</v>
      </c>
      <c r="H673" s="20">
        <v>1.0436681222707425</v>
      </c>
      <c r="I673" s="20">
        <v>0</v>
      </c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</row>
    <row r="674" spans="1:35" s="3" customFormat="1" ht="63" customHeight="1" x14ac:dyDescent="0.25">
      <c r="A674" s="18" t="s">
        <v>774</v>
      </c>
      <c r="B674" s="17" t="s">
        <v>766</v>
      </c>
      <c r="C674" s="20">
        <v>0</v>
      </c>
      <c r="D674" s="20">
        <v>0</v>
      </c>
      <c r="E674" s="20">
        <v>0</v>
      </c>
      <c r="F674" s="20">
        <v>0</v>
      </c>
      <c r="G674" s="20">
        <v>7674948</v>
      </c>
      <c r="H674" s="20">
        <v>1.0436681222707425</v>
      </c>
      <c r="I674" s="20">
        <v>0</v>
      </c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</row>
    <row r="675" spans="1:35" s="3" customFormat="1" ht="47.25" customHeight="1" x14ac:dyDescent="0.25">
      <c r="A675" s="18" t="s">
        <v>775</v>
      </c>
      <c r="B675" s="17" t="s">
        <v>768</v>
      </c>
      <c r="C675" s="20">
        <v>0</v>
      </c>
      <c r="D675" s="20">
        <v>0</v>
      </c>
      <c r="E675" s="20">
        <v>0</v>
      </c>
      <c r="F675" s="20">
        <v>0</v>
      </c>
      <c r="G675" s="20">
        <v>93291</v>
      </c>
      <c r="H675" s="20">
        <v>1.0436681222707425</v>
      </c>
      <c r="I675" s="20">
        <v>0</v>
      </c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</row>
    <row r="676" spans="1:35" s="3" customFormat="1" ht="63" customHeight="1" x14ac:dyDescent="0.25">
      <c r="A676" s="18" t="s">
        <v>776</v>
      </c>
      <c r="B676" s="17" t="s">
        <v>770</v>
      </c>
      <c r="C676" s="20">
        <v>0</v>
      </c>
      <c r="D676" s="20">
        <v>0</v>
      </c>
      <c r="E676" s="20">
        <v>0</v>
      </c>
      <c r="F676" s="20">
        <v>0</v>
      </c>
      <c r="G676" s="20">
        <v>1945156</v>
      </c>
      <c r="H676" s="20">
        <v>1.0436681222707425</v>
      </c>
      <c r="I676" s="20">
        <v>0</v>
      </c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</row>
    <row r="677" spans="1:35" s="3" customFormat="1" ht="47.25" customHeight="1" x14ac:dyDescent="0.25">
      <c r="A677" s="18" t="s">
        <v>777</v>
      </c>
      <c r="B677" s="17" t="s">
        <v>778</v>
      </c>
      <c r="C677" s="20">
        <v>0</v>
      </c>
      <c r="D677" s="20">
        <v>3</v>
      </c>
      <c r="E677" s="20">
        <v>3</v>
      </c>
      <c r="F677" s="20">
        <v>2</v>
      </c>
      <c r="G677" s="20" t="s">
        <v>17</v>
      </c>
      <c r="H677" s="20" t="s">
        <v>17</v>
      </c>
      <c r="I677" s="20">
        <v>320.67329257641927</v>
      </c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</row>
    <row r="678" spans="1:35" s="3" customFormat="1" ht="63" customHeight="1" x14ac:dyDescent="0.25">
      <c r="A678" s="18" t="s">
        <v>779</v>
      </c>
      <c r="B678" s="17" t="s">
        <v>23</v>
      </c>
      <c r="C678" s="20">
        <v>0</v>
      </c>
      <c r="D678" s="20">
        <v>1</v>
      </c>
      <c r="E678" s="20">
        <v>3</v>
      </c>
      <c r="F678" s="20">
        <v>1.3333333333333333</v>
      </c>
      <c r="G678" s="20" t="s">
        <v>17</v>
      </c>
      <c r="H678" s="20" t="s">
        <v>17</v>
      </c>
      <c r="I678" s="20">
        <v>223.49944104803495</v>
      </c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</row>
    <row r="679" spans="1:35" s="3" customFormat="1" ht="47.25" customHeight="1" x14ac:dyDescent="0.25">
      <c r="A679" s="18" t="s">
        <v>780</v>
      </c>
      <c r="B679" s="17" t="s">
        <v>762</v>
      </c>
      <c r="C679" s="20">
        <v>0</v>
      </c>
      <c r="D679" s="20">
        <v>1</v>
      </c>
      <c r="E679" s="20">
        <v>3</v>
      </c>
      <c r="F679" s="20">
        <v>1.3333333333333333</v>
      </c>
      <c r="G679" s="20">
        <v>160611</v>
      </c>
      <c r="H679" s="20">
        <v>1.0436681222707425</v>
      </c>
      <c r="I679" s="20">
        <v>223.49944104803495</v>
      </c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</row>
    <row r="680" spans="1:35" s="3" customFormat="1" ht="63" customHeight="1" x14ac:dyDescent="0.25">
      <c r="A680" s="18" t="s">
        <v>781</v>
      </c>
      <c r="B680" s="17" t="s">
        <v>764</v>
      </c>
      <c r="C680" s="20">
        <v>0</v>
      </c>
      <c r="D680" s="20">
        <v>0</v>
      </c>
      <c r="E680" s="20">
        <v>0</v>
      </c>
      <c r="F680" s="20">
        <v>0</v>
      </c>
      <c r="G680" s="20">
        <v>839398</v>
      </c>
      <c r="H680" s="20">
        <v>1.0436681222707425</v>
      </c>
      <c r="I680" s="20">
        <v>0</v>
      </c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</row>
    <row r="681" spans="1:35" s="3" customFormat="1" ht="47.25" customHeight="1" x14ac:dyDescent="0.25">
      <c r="A681" s="18" t="s">
        <v>782</v>
      </c>
      <c r="B681" s="17" t="s">
        <v>766</v>
      </c>
      <c r="C681" s="20">
        <v>0</v>
      </c>
      <c r="D681" s="20">
        <v>0</v>
      </c>
      <c r="E681" s="20">
        <v>0</v>
      </c>
      <c r="F681" s="20"/>
      <c r="G681" s="20">
        <v>2122180</v>
      </c>
      <c r="H681" s="20">
        <v>1.0436681222707425</v>
      </c>
      <c r="I681" s="20">
        <v>0</v>
      </c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</row>
    <row r="682" spans="1:35" s="3" customFormat="1" ht="63" customHeight="1" x14ac:dyDescent="0.25">
      <c r="A682" s="18" t="s">
        <v>783</v>
      </c>
      <c r="B682" s="17" t="s">
        <v>768</v>
      </c>
      <c r="C682" s="20">
        <v>0</v>
      </c>
      <c r="D682" s="20">
        <v>0</v>
      </c>
      <c r="E682" s="20">
        <v>0</v>
      </c>
      <c r="F682" s="20">
        <v>0</v>
      </c>
      <c r="G682" s="20">
        <v>118201</v>
      </c>
      <c r="H682" s="20">
        <v>1.0436681222707425</v>
      </c>
      <c r="I682" s="20">
        <v>0</v>
      </c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</row>
    <row r="683" spans="1:35" s="3" customFormat="1" ht="47.25" customHeight="1" x14ac:dyDescent="0.25">
      <c r="A683" s="18" t="s">
        <v>784</v>
      </c>
      <c r="B683" s="17" t="s">
        <v>770</v>
      </c>
      <c r="C683" s="20">
        <v>0</v>
      </c>
      <c r="D683" s="20">
        <v>0</v>
      </c>
      <c r="E683" s="20">
        <v>0</v>
      </c>
      <c r="F683" s="20">
        <v>0</v>
      </c>
      <c r="G683" s="20">
        <v>2464537</v>
      </c>
      <c r="H683" s="20">
        <v>1.0436681222707425</v>
      </c>
      <c r="I683" s="20">
        <v>0</v>
      </c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</row>
    <row r="684" spans="1:35" s="3" customFormat="1" ht="63" customHeight="1" x14ac:dyDescent="0.25">
      <c r="A684" s="18" t="s">
        <v>785</v>
      </c>
      <c r="B684" s="17" t="s">
        <v>49</v>
      </c>
      <c r="C684" s="20">
        <v>0</v>
      </c>
      <c r="D684" s="20">
        <v>2</v>
      </c>
      <c r="E684" s="20">
        <v>0</v>
      </c>
      <c r="F684" s="20">
        <v>0.66666666666666663</v>
      </c>
      <c r="G684" s="20" t="s">
        <v>17</v>
      </c>
      <c r="H684" s="20" t="s">
        <v>17</v>
      </c>
      <c r="I684" s="20">
        <v>97.17385152838429</v>
      </c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</row>
    <row r="685" spans="1:35" s="3" customFormat="1" ht="47.25" customHeight="1" x14ac:dyDescent="0.25">
      <c r="A685" s="18" t="s">
        <v>786</v>
      </c>
      <c r="B685" s="17" t="s">
        <v>762</v>
      </c>
      <c r="C685" s="20">
        <v>0</v>
      </c>
      <c r="D685" s="20">
        <v>2</v>
      </c>
      <c r="E685" s="20">
        <v>0</v>
      </c>
      <c r="F685" s="20">
        <v>0.66666666666666663</v>
      </c>
      <c r="G685" s="20">
        <v>139662</v>
      </c>
      <c r="H685" s="20">
        <v>1.0436681222707425</v>
      </c>
      <c r="I685" s="20">
        <v>97.17385152838429</v>
      </c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</row>
    <row r="686" spans="1:35" s="3" customFormat="1" ht="63" customHeight="1" x14ac:dyDescent="0.25">
      <c r="A686" s="18" t="s">
        <v>787</v>
      </c>
      <c r="B686" s="17" t="s">
        <v>764</v>
      </c>
      <c r="C686" s="20">
        <v>0</v>
      </c>
      <c r="D686" s="20">
        <v>0</v>
      </c>
      <c r="E686" s="20">
        <v>0</v>
      </c>
      <c r="F686" s="20">
        <v>0</v>
      </c>
      <c r="G686" s="20">
        <v>729911</v>
      </c>
      <c r="H686" s="20">
        <v>1.0436681222707425</v>
      </c>
      <c r="I686" s="20">
        <v>0</v>
      </c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</row>
    <row r="687" spans="1:35" s="3" customFormat="1" ht="47.25" customHeight="1" x14ac:dyDescent="0.25">
      <c r="A687" s="18" t="s">
        <v>788</v>
      </c>
      <c r="B687" s="17" t="s">
        <v>766</v>
      </c>
      <c r="C687" s="20">
        <v>0</v>
      </c>
      <c r="D687" s="20">
        <v>0</v>
      </c>
      <c r="E687" s="20">
        <v>0</v>
      </c>
      <c r="F687" s="20"/>
      <c r="G687" s="20">
        <v>1845374</v>
      </c>
      <c r="H687" s="20">
        <v>1.0436681222707425</v>
      </c>
      <c r="I687" s="20">
        <v>0</v>
      </c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</row>
    <row r="688" spans="1:35" s="3" customFormat="1" ht="15.75" customHeight="1" x14ac:dyDescent="0.25">
      <c r="A688" s="18" t="s">
        <v>789</v>
      </c>
      <c r="B688" s="17" t="s">
        <v>768</v>
      </c>
      <c r="C688" s="20">
        <v>0</v>
      </c>
      <c r="D688" s="20">
        <v>0</v>
      </c>
      <c r="E688" s="20">
        <v>0</v>
      </c>
      <c r="F688" s="20">
        <v>0</v>
      </c>
      <c r="G688" s="20">
        <v>102784</v>
      </c>
      <c r="H688" s="20">
        <v>1.0436681222707425</v>
      </c>
      <c r="I688" s="20">
        <v>0</v>
      </c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</row>
    <row r="689" spans="1:35" s="3" customFormat="1" ht="47.25" customHeight="1" x14ac:dyDescent="0.25">
      <c r="A689" s="18" t="s">
        <v>790</v>
      </c>
      <c r="B689" s="17" t="s">
        <v>770</v>
      </c>
      <c r="C689" s="20">
        <v>0</v>
      </c>
      <c r="D689" s="20">
        <v>0</v>
      </c>
      <c r="E689" s="20">
        <v>0</v>
      </c>
      <c r="F689" s="20">
        <v>0</v>
      </c>
      <c r="G689" s="20">
        <v>2143075</v>
      </c>
      <c r="H689" s="20">
        <v>1.0436681222707425</v>
      </c>
      <c r="I689" s="20">
        <v>0</v>
      </c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</row>
    <row r="690" spans="1:35" s="3" customFormat="1" ht="47.25" customHeight="1" x14ac:dyDescent="0.25">
      <c r="A690" s="18" t="s">
        <v>791</v>
      </c>
      <c r="B690" s="17" t="s">
        <v>122</v>
      </c>
      <c r="C690" s="20">
        <v>2223.1</v>
      </c>
      <c r="D690" s="20">
        <v>2617.9</v>
      </c>
      <c r="E690" s="20">
        <v>2031.34</v>
      </c>
      <c r="F690" s="20">
        <v>2290.7800000000002</v>
      </c>
      <c r="G690" s="20" t="s">
        <v>17</v>
      </c>
      <c r="H690" s="20" t="s">
        <v>17</v>
      </c>
      <c r="I690" s="20">
        <v>11430.712598092849</v>
      </c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</row>
    <row r="691" spans="1:35" s="3" customFormat="1" ht="63" customHeight="1" x14ac:dyDescent="0.25">
      <c r="A691" s="18" t="s">
        <v>792</v>
      </c>
      <c r="B691" s="17" t="s">
        <v>793</v>
      </c>
      <c r="C691" s="20">
        <v>2223.1</v>
      </c>
      <c r="D691" s="20">
        <v>2558.6800000000003</v>
      </c>
      <c r="E691" s="20">
        <v>1934.52</v>
      </c>
      <c r="F691" s="20">
        <v>2238.7666666666669</v>
      </c>
      <c r="G691" s="20" t="s">
        <v>17</v>
      </c>
      <c r="H691" s="20" t="s">
        <v>17</v>
      </c>
      <c r="I691" s="20">
        <v>8466.8205819657051</v>
      </c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</row>
    <row r="692" spans="1:35" s="3" customFormat="1" ht="47.25" customHeight="1" x14ac:dyDescent="0.25">
      <c r="A692" s="18" t="s">
        <v>794</v>
      </c>
      <c r="B692" s="17" t="s">
        <v>23</v>
      </c>
      <c r="C692" s="20">
        <v>629.79999999999995</v>
      </c>
      <c r="D692" s="20">
        <v>408.9</v>
      </c>
      <c r="E692" s="20">
        <v>0</v>
      </c>
      <c r="F692" s="20">
        <v>346.23333333333329</v>
      </c>
      <c r="G692" s="20" t="s">
        <v>17</v>
      </c>
      <c r="H692" s="20" t="s">
        <v>17</v>
      </c>
      <c r="I692" s="20">
        <v>3408.3847740694273</v>
      </c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</row>
    <row r="693" spans="1:35" s="3" customFormat="1" ht="63" customHeight="1" x14ac:dyDescent="0.25">
      <c r="A693" s="18" t="s">
        <v>795</v>
      </c>
      <c r="B693" s="17" t="s">
        <v>796</v>
      </c>
      <c r="C693" s="20">
        <v>0</v>
      </c>
      <c r="D693" s="20">
        <v>23.5</v>
      </c>
      <c r="E693" s="20">
        <v>0</v>
      </c>
      <c r="F693" s="20">
        <v>7.833333333333333</v>
      </c>
      <c r="G693" s="20">
        <v>4234</v>
      </c>
      <c r="H693" s="20">
        <v>1.0363864491844417</v>
      </c>
      <c r="I693" s="20">
        <v>34.373138435800918</v>
      </c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</row>
    <row r="694" spans="1:35" s="3" customFormat="1" ht="47.25" customHeight="1" x14ac:dyDescent="0.25">
      <c r="A694" s="18" t="s">
        <v>797</v>
      </c>
      <c r="B694" s="17" t="s">
        <v>798</v>
      </c>
      <c r="C694" s="20">
        <v>0</v>
      </c>
      <c r="D694" s="20">
        <v>0</v>
      </c>
      <c r="E694" s="20">
        <v>0</v>
      </c>
      <c r="F694" s="20">
        <v>0</v>
      </c>
      <c r="G694" s="20">
        <v>3071</v>
      </c>
      <c r="H694" s="20">
        <v>1.0363864491844417</v>
      </c>
      <c r="I694" s="20">
        <v>0</v>
      </c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</row>
    <row r="695" spans="1:35" s="3" customFormat="1" ht="63" customHeight="1" x14ac:dyDescent="0.25">
      <c r="A695" s="18" t="s">
        <v>799</v>
      </c>
      <c r="B695" s="17" t="s">
        <v>800</v>
      </c>
      <c r="C695" s="20">
        <v>0</v>
      </c>
      <c r="D695" s="20">
        <v>0</v>
      </c>
      <c r="E695" s="20">
        <v>0</v>
      </c>
      <c r="F695" s="20">
        <v>0</v>
      </c>
      <c r="G695" s="20">
        <v>2886</v>
      </c>
      <c r="H695" s="20">
        <v>1.0363864491844417</v>
      </c>
      <c r="I695" s="20">
        <v>0</v>
      </c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</row>
    <row r="696" spans="1:35" s="3" customFormat="1" ht="47.25" customHeight="1" x14ac:dyDescent="0.25">
      <c r="A696" s="18" t="s">
        <v>801</v>
      </c>
      <c r="B696" s="17" t="s">
        <v>802</v>
      </c>
      <c r="C696" s="20">
        <v>0</v>
      </c>
      <c r="D696" s="20">
        <v>0</v>
      </c>
      <c r="E696" s="20">
        <v>0</v>
      </c>
      <c r="F696" s="20">
        <v>0</v>
      </c>
      <c r="G696" s="20">
        <v>2431</v>
      </c>
      <c r="H696" s="20">
        <v>1.0363864491844417</v>
      </c>
      <c r="I696" s="20">
        <v>0</v>
      </c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</row>
    <row r="697" spans="1:35" s="3" customFormat="1" ht="63" customHeight="1" x14ac:dyDescent="0.25">
      <c r="A697" s="18" t="s">
        <v>803</v>
      </c>
      <c r="B697" s="17" t="s">
        <v>804</v>
      </c>
      <c r="C697" s="20">
        <v>0</v>
      </c>
      <c r="D697" s="20">
        <v>0</v>
      </c>
      <c r="E697" s="20">
        <v>0</v>
      </c>
      <c r="F697" s="20">
        <v>0</v>
      </c>
      <c r="G697" s="20">
        <v>4895</v>
      </c>
      <c r="H697" s="20">
        <v>1.0363864491844417</v>
      </c>
      <c r="I697" s="20">
        <v>0</v>
      </c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</row>
    <row r="698" spans="1:35" s="3" customFormat="1" ht="47.25" customHeight="1" x14ac:dyDescent="0.25">
      <c r="A698" s="18" t="s">
        <v>805</v>
      </c>
      <c r="B698" s="17" t="s">
        <v>806</v>
      </c>
      <c r="C698" s="20">
        <v>0</v>
      </c>
      <c r="D698" s="20">
        <v>0</v>
      </c>
      <c r="E698" s="20">
        <v>0</v>
      </c>
      <c r="F698" s="20">
        <v>0</v>
      </c>
      <c r="G698" s="20">
        <v>3550</v>
      </c>
      <c r="H698" s="20">
        <v>1.0363864491844417</v>
      </c>
      <c r="I698" s="20">
        <v>0</v>
      </c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</row>
    <row r="699" spans="1:35" s="3" customFormat="1" ht="63" customHeight="1" x14ac:dyDescent="0.25">
      <c r="A699" s="18" t="s">
        <v>807</v>
      </c>
      <c r="B699" s="17" t="s">
        <v>808</v>
      </c>
      <c r="C699" s="20">
        <v>0</v>
      </c>
      <c r="D699" s="20">
        <v>0</v>
      </c>
      <c r="E699" s="20">
        <v>0</v>
      </c>
      <c r="F699" s="20">
        <v>0</v>
      </c>
      <c r="G699" s="20">
        <v>3336</v>
      </c>
      <c r="H699" s="20">
        <v>1.0363864491844417</v>
      </c>
      <c r="I699" s="20">
        <v>0</v>
      </c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</row>
    <row r="700" spans="1:35" s="3" customFormat="1" ht="47.25" customHeight="1" x14ac:dyDescent="0.25">
      <c r="A700" s="18" t="s">
        <v>809</v>
      </c>
      <c r="B700" s="17" t="s">
        <v>810</v>
      </c>
      <c r="C700" s="20">
        <v>0</v>
      </c>
      <c r="D700" s="20">
        <v>0</v>
      </c>
      <c r="E700" s="20">
        <v>0</v>
      </c>
      <c r="F700" s="20">
        <v>0</v>
      </c>
      <c r="G700" s="20">
        <v>2810</v>
      </c>
      <c r="H700" s="20">
        <v>1.0363864491844417</v>
      </c>
      <c r="I700" s="20">
        <v>0</v>
      </c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</row>
    <row r="701" spans="1:35" s="3" customFormat="1" ht="63" customHeight="1" x14ac:dyDescent="0.25">
      <c r="A701" s="18" t="s">
        <v>811</v>
      </c>
      <c r="B701" s="17" t="s">
        <v>812</v>
      </c>
      <c r="C701" s="20">
        <v>300.79999999999995</v>
      </c>
      <c r="D701" s="20">
        <v>150.39999999999998</v>
      </c>
      <c r="E701" s="20">
        <v>0</v>
      </c>
      <c r="F701" s="20">
        <v>150.39999999999998</v>
      </c>
      <c r="G701" s="20">
        <v>1819</v>
      </c>
      <c r="H701" s="20">
        <v>1.0363864491844417</v>
      </c>
      <c r="I701" s="20">
        <v>283.53211744040146</v>
      </c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</row>
    <row r="702" spans="1:35" s="3" customFormat="1" ht="47.25" customHeight="1" x14ac:dyDescent="0.25">
      <c r="A702" s="18" t="s">
        <v>813</v>
      </c>
      <c r="B702" s="17" t="s">
        <v>814</v>
      </c>
      <c r="C702" s="20">
        <v>235</v>
      </c>
      <c r="D702" s="20">
        <v>235</v>
      </c>
      <c r="E702" s="20">
        <v>0</v>
      </c>
      <c r="F702" s="20">
        <v>1956</v>
      </c>
      <c r="G702" s="20">
        <v>1451</v>
      </c>
      <c r="H702" s="20">
        <v>1.0363864491844417</v>
      </c>
      <c r="I702" s="20">
        <v>2941.4264190715185</v>
      </c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</row>
    <row r="703" spans="1:35" s="3" customFormat="1" ht="63" customHeight="1" x14ac:dyDescent="0.25">
      <c r="A703" s="18" t="s">
        <v>815</v>
      </c>
      <c r="B703" s="17" t="s">
        <v>816</v>
      </c>
      <c r="C703" s="20">
        <v>0</v>
      </c>
      <c r="D703" s="20">
        <v>0</v>
      </c>
      <c r="E703" s="20">
        <v>0</v>
      </c>
      <c r="F703" s="20">
        <v>0</v>
      </c>
      <c r="G703" s="20">
        <v>10830</v>
      </c>
      <c r="H703" s="20">
        <v>1.0363864491844417</v>
      </c>
      <c r="I703" s="20">
        <v>0</v>
      </c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</row>
    <row r="704" spans="1:35" s="3" customFormat="1" ht="47.25" customHeight="1" x14ac:dyDescent="0.25">
      <c r="A704" s="18" t="s">
        <v>817</v>
      </c>
      <c r="B704" s="17" t="s">
        <v>818</v>
      </c>
      <c r="C704" s="20">
        <v>0</v>
      </c>
      <c r="D704" s="20">
        <v>0</v>
      </c>
      <c r="E704" s="20">
        <v>0</v>
      </c>
      <c r="F704" s="20">
        <v>0</v>
      </c>
      <c r="G704" s="20">
        <v>20229</v>
      </c>
      <c r="H704" s="20">
        <v>1.0363864491844417</v>
      </c>
      <c r="I704" s="20">
        <v>0</v>
      </c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</row>
    <row r="705" spans="1:35" s="3" customFormat="1" ht="31.5" customHeight="1" x14ac:dyDescent="0.25">
      <c r="A705" s="18" t="s">
        <v>819</v>
      </c>
      <c r="B705" s="17" t="s">
        <v>820</v>
      </c>
      <c r="C705" s="20">
        <v>0</v>
      </c>
      <c r="D705" s="20">
        <v>0</v>
      </c>
      <c r="E705" s="20">
        <v>0</v>
      </c>
      <c r="F705" s="20">
        <v>0</v>
      </c>
      <c r="G705" s="20">
        <v>7427</v>
      </c>
      <c r="H705" s="20">
        <v>1.0363864491844417</v>
      </c>
      <c r="I705" s="20">
        <v>0</v>
      </c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</row>
    <row r="706" spans="1:35" s="3" customFormat="1" ht="15.75" customHeight="1" x14ac:dyDescent="0.25">
      <c r="A706" s="18" t="s">
        <v>821</v>
      </c>
      <c r="B706" s="17" t="s">
        <v>822</v>
      </c>
      <c r="C706" s="20">
        <v>0</v>
      </c>
      <c r="D706" s="20">
        <v>0</v>
      </c>
      <c r="E706" s="20">
        <v>0</v>
      </c>
      <c r="F706" s="20">
        <v>0</v>
      </c>
      <c r="G706" s="20">
        <v>13873</v>
      </c>
      <c r="H706" s="20">
        <v>1.0363864491844417</v>
      </c>
      <c r="I706" s="20">
        <v>0</v>
      </c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</row>
    <row r="707" spans="1:35" s="3" customFormat="1" ht="47.25" customHeight="1" x14ac:dyDescent="0.25">
      <c r="A707" s="18" t="s">
        <v>823</v>
      </c>
      <c r="B707" s="17" t="s">
        <v>824</v>
      </c>
      <c r="C707" s="20">
        <v>0</v>
      </c>
      <c r="D707" s="20">
        <v>0</v>
      </c>
      <c r="E707" s="20">
        <v>0</v>
      </c>
      <c r="F707" s="20">
        <v>0</v>
      </c>
      <c r="G707" s="20">
        <v>6243</v>
      </c>
      <c r="H707" s="20">
        <v>1.0363864491844417</v>
      </c>
      <c r="I707" s="20">
        <v>0</v>
      </c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</row>
    <row r="708" spans="1:35" s="3" customFormat="1" ht="47.25" customHeight="1" x14ac:dyDescent="0.25">
      <c r="A708" s="18" t="s">
        <v>825</v>
      </c>
      <c r="B708" s="17" t="s">
        <v>826</v>
      </c>
      <c r="C708" s="20">
        <v>0</v>
      </c>
      <c r="D708" s="20">
        <v>0</v>
      </c>
      <c r="E708" s="20">
        <v>0</v>
      </c>
      <c r="F708" s="20">
        <v>0</v>
      </c>
      <c r="G708" s="20">
        <v>11662</v>
      </c>
      <c r="H708" s="20">
        <v>1.0363864491844417</v>
      </c>
      <c r="I708" s="20">
        <v>0</v>
      </c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</row>
    <row r="709" spans="1:35" s="3" customFormat="1" ht="63" customHeight="1" x14ac:dyDescent="0.25">
      <c r="A709" s="18" t="s">
        <v>827</v>
      </c>
      <c r="B709" s="17" t="s">
        <v>828</v>
      </c>
      <c r="C709" s="20">
        <v>94</v>
      </c>
      <c r="D709" s="20">
        <v>0</v>
      </c>
      <c r="E709" s="20">
        <v>0</v>
      </c>
      <c r="F709" s="20">
        <v>31.333333333333332</v>
      </c>
      <c r="G709" s="20">
        <v>4590</v>
      </c>
      <c r="H709" s="20">
        <v>1.0363864491844417</v>
      </c>
      <c r="I709" s="20">
        <v>149.05309912170642</v>
      </c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</row>
    <row r="710" spans="1:35" s="3" customFormat="1" ht="47.25" customHeight="1" x14ac:dyDescent="0.25">
      <c r="A710" s="18" t="s">
        <v>829</v>
      </c>
      <c r="B710" s="17" t="s">
        <v>830</v>
      </c>
      <c r="C710" s="20">
        <v>0</v>
      </c>
      <c r="D710" s="20">
        <v>0</v>
      </c>
      <c r="E710" s="20">
        <v>0</v>
      </c>
      <c r="F710" s="20">
        <v>0</v>
      </c>
      <c r="G710" s="20">
        <v>8573</v>
      </c>
      <c r="H710" s="20">
        <v>1.0363864491844417</v>
      </c>
      <c r="I710" s="20">
        <v>0</v>
      </c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</row>
    <row r="711" spans="1:35" s="3" customFormat="1" ht="63" customHeight="1" x14ac:dyDescent="0.25">
      <c r="A711" s="18" t="s">
        <v>831</v>
      </c>
      <c r="B711" s="17" t="s">
        <v>832</v>
      </c>
      <c r="C711" s="20">
        <v>0</v>
      </c>
      <c r="D711" s="20">
        <v>0</v>
      </c>
      <c r="E711" s="20">
        <v>0</v>
      </c>
      <c r="F711" s="20">
        <v>0</v>
      </c>
      <c r="G711" s="20">
        <v>2971</v>
      </c>
      <c r="H711" s="20">
        <v>1.0363864491844417</v>
      </c>
      <c r="I711" s="20">
        <v>0</v>
      </c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</row>
    <row r="712" spans="1:35" s="3" customFormat="1" ht="47.25" customHeight="1" x14ac:dyDescent="0.25">
      <c r="A712" s="18" t="s">
        <v>833</v>
      </c>
      <c r="B712" s="17" t="s">
        <v>834</v>
      </c>
      <c r="C712" s="20">
        <v>0</v>
      </c>
      <c r="D712" s="20">
        <v>0</v>
      </c>
      <c r="E712" s="20">
        <v>0</v>
      </c>
      <c r="F712" s="20">
        <v>0</v>
      </c>
      <c r="G712" s="20">
        <v>6633</v>
      </c>
      <c r="H712" s="20">
        <v>1.0363864491844417</v>
      </c>
      <c r="I712" s="20">
        <v>0</v>
      </c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</row>
    <row r="713" spans="1:35" s="3" customFormat="1" ht="63" customHeight="1" x14ac:dyDescent="0.25">
      <c r="A713" s="18" t="s">
        <v>835</v>
      </c>
      <c r="B713" s="17" t="s">
        <v>836</v>
      </c>
      <c r="C713" s="20">
        <v>0</v>
      </c>
      <c r="D713" s="20">
        <v>0</v>
      </c>
      <c r="E713" s="20">
        <v>0</v>
      </c>
      <c r="F713" s="20">
        <v>0</v>
      </c>
      <c r="G713" s="20">
        <v>2369</v>
      </c>
      <c r="H713" s="20">
        <v>1.0363864491844417</v>
      </c>
      <c r="I713" s="20">
        <v>0</v>
      </c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</row>
    <row r="714" spans="1:35" s="3" customFormat="1" ht="47.25" customHeight="1" x14ac:dyDescent="0.25">
      <c r="A714" s="18" t="s">
        <v>837</v>
      </c>
      <c r="B714" s="17" t="s">
        <v>838</v>
      </c>
      <c r="C714" s="20">
        <v>0</v>
      </c>
      <c r="D714" s="20">
        <v>0</v>
      </c>
      <c r="E714" s="20">
        <v>0</v>
      </c>
      <c r="F714" s="20">
        <v>0</v>
      </c>
      <c r="G714" s="20">
        <v>4541</v>
      </c>
      <c r="H714" s="20">
        <v>1.0363864491844417</v>
      </c>
      <c r="I714" s="20">
        <v>0</v>
      </c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</row>
    <row r="715" spans="1:35" s="3" customFormat="1" ht="63" customHeight="1" x14ac:dyDescent="0.25">
      <c r="A715" s="18" t="s">
        <v>839</v>
      </c>
      <c r="B715" s="17" t="s">
        <v>840</v>
      </c>
      <c r="C715" s="20">
        <v>0</v>
      </c>
      <c r="D715" s="20">
        <v>0</v>
      </c>
      <c r="E715" s="20">
        <v>0</v>
      </c>
      <c r="F715" s="20">
        <v>0</v>
      </c>
      <c r="G715" s="20">
        <v>1575</v>
      </c>
      <c r="H715" s="20">
        <v>1.0363864491844417</v>
      </c>
      <c r="I715" s="20">
        <v>0</v>
      </c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</row>
    <row r="716" spans="1:35" s="3" customFormat="1" ht="47.25" customHeight="1" x14ac:dyDescent="0.25">
      <c r="A716" s="18" t="s">
        <v>841</v>
      </c>
      <c r="B716" s="17" t="s">
        <v>842</v>
      </c>
      <c r="C716" s="20">
        <v>0</v>
      </c>
      <c r="D716" s="20">
        <v>0</v>
      </c>
      <c r="E716" s="20">
        <v>0</v>
      </c>
      <c r="F716" s="20">
        <v>0</v>
      </c>
      <c r="G716" s="20">
        <v>2941</v>
      </c>
      <c r="H716" s="20">
        <v>1.0363864491844417</v>
      </c>
      <c r="I716" s="20">
        <v>0</v>
      </c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</row>
    <row r="717" spans="1:35" s="3" customFormat="1" ht="63" customHeight="1" x14ac:dyDescent="0.25">
      <c r="A717" s="18" t="s">
        <v>843</v>
      </c>
      <c r="B717" s="17" t="s">
        <v>844</v>
      </c>
      <c r="C717" s="20">
        <v>0</v>
      </c>
      <c r="D717" s="20">
        <v>0</v>
      </c>
      <c r="E717" s="20">
        <v>0</v>
      </c>
      <c r="F717" s="20">
        <v>0</v>
      </c>
      <c r="G717" s="20">
        <v>1226</v>
      </c>
      <c r="H717" s="20">
        <v>1.0363864491844417</v>
      </c>
      <c r="I717" s="20">
        <v>0</v>
      </c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</row>
    <row r="718" spans="1:35" s="3" customFormat="1" ht="47.25" customHeight="1" x14ac:dyDescent="0.25">
      <c r="A718" s="18" t="s">
        <v>845</v>
      </c>
      <c r="B718" s="17" t="s">
        <v>846</v>
      </c>
      <c r="C718" s="20">
        <v>0</v>
      </c>
      <c r="D718" s="20">
        <v>0</v>
      </c>
      <c r="E718" s="20">
        <v>0</v>
      </c>
      <c r="F718" s="20">
        <v>0</v>
      </c>
      <c r="G718" s="20">
        <v>2291</v>
      </c>
      <c r="H718" s="20">
        <v>1.0363864491844417</v>
      </c>
      <c r="I718" s="20">
        <v>0</v>
      </c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</row>
    <row r="719" spans="1:35" s="3" customFormat="1" ht="63" customHeight="1" x14ac:dyDescent="0.25">
      <c r="A719" s="18" t="s">
        <v>847</v>
      </c>
      <c r="B719" s="17" t="s">
        <v>848</v>
      </c>
      <c r="C719" s="20">
        <v>0</v>
      </c>
      <c r="D719" s="20">
        <v>0</v>
      </c>
      <c r="E719" s="20">
        <v>0</v>
      </c>
      <c r="F719" s="20">
        <v>0</v>
      </c>
      <c r="G719" s="20">
        <v>1044</v>
      </c>
      <c r="H719" s="20">
        <v>1.0363864491844417</v>
      </c>
      <c r="I719" s="20">
        <v>0</v>
      </c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</row>
    <row r="720" spans="1:35" s="3" customFormat="1" ht="47.25" customHeight="1" x14ac:dyDescent="0.25">
      <c r="A720" s="18" t="s">
        <v>849</v>
      </c>
      <c r="B720" s="17" t="s">
        <v>850</v>
      </c>
      <c r="C720" s="20">
        <v>0</v>
      </c>
      <c r="D720" s="20">
        <v>0</v>
      </c>
      <c r="E720" s="20">
        <v>0</v>
      </c>
      <c r="F720" s="20">
        <v>0</v>
      </c>
      <c r="G720" s="20">
        <v>1950</v>
      </c>
      <c r="H720" s="20">
        <v>1.0363864491844417</v>
      </c>
      <c r="I720" s="20">
        <v>0</v>
      </c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</row>
    <row r="721" spans="1:35" s="3" customFormat="1" ht="63" customHeight="1" x14ac:dyDescent="0.25">
      <c r="A721" s="18" t="s">
        <v>851</v>
      </c>
      <c r="B721" s="17" t="s">
        <v>852</v>
      </c>
      <c r="C721" s="20">
        <v>0</v>
      </c>
      <c r="D721" s="20">
        <v>0</v>
      </c>
      <c r="E721" s="20">
        <v>0</v>
      </c>
      <c r="F721" s="20">
        <v>0</v>
      </c>
      <c r="G721" s="20">
        <v>12474</v>
      </c>
      <c r="H721" s="20">
        <v>1.0363864491844417</v>
      </c>
      <c r="I721" s="20">
        <v>0</v>
      </c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</row>
    <row r="722" spans="1:35" s="3" customFormat="1" ht="47.25" customHeight="1" x14ac:dyDescent="0.25">
      <c r="A722" s="18" t="s">
        <v>853</v>
      </c>
      <c r="B722" s="17" t="s">
        <v>854</v>
      </c>
      <c r="C722" s="20">
        <v>0</v>
      </c>
      <c r="D722" s="20">
        <v>0</v>
      </c>
      <c r="E722" s="20">
        <v>0</v>
      </c>
      <c r="F722" s="20">
        <v>0</v>
      </c>
      <c r="G722" s="20">
        <v>23299</v>
      </c>
      <c r="H722" s="20">
        <v>1.0363864491844417</v>
      </c>
      <c r="I722" s="20">
        <v>0</v>
      </c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</row>
    <row r="723" spans="1:35" s="3" customFormat="1" ht="15.75" customHeight="1" x14ac:dyDescent="0.25">
      <c r="A723" s="18" t="s">
        <v>855</v>
      </c>
      <c r="B723" s="17" t="s">
        <v>856</v>
      </c>
      <c r="C723" s="20">
        <v>0</v>
      </c>
      <c r="D723" s="20">
        <v>0</v>
      </c>
      <c r="E723" s="20">
        <v>0</v>
      </c>
      <c r="F723" s="20">
        <v>0</v>
      </c>
      <c r="G723" s="20">
        <v>7842</v>
      </c>
      <c r="H723" s="20">
        <v>1.0363864491844417</v>
      </c>
      <c r="I723" s="20">
        <v>0</v>
      </c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</row>
    <row r="724" spans="1:35" s="3" customFormat="1" ht="47.25" customHeight="1" x14ac:dyDescent="0.25">
      <c r="A724" s="18" t="s">
        <v>857</v>
      </c>
      <c r="B724" s="17" t="s">
        <v>858</v>
      </c>
      <c r="C724" s="20">
        <v>0</v>
      </c>
      <c r="D724" s="20">
        <v>0</v>
      </c>
      <c r="E724" s="20">
        <v>0</v>
      </c>
      <c r="F724" s="20">
        <v>0</v>
      </c>
      <c r="G724" s="20">
        <v>19882</v>
      </c>
      <c r="H724" s="20">
        <v>1.0363864491844417</v>
      </c>
      <c r="I724" s="20">
        <v>0</v>
      </c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</row>
    <row r="725" spans="1:35" s="3" customFormat="1" ht="47.25" customHeight="1" x14ac:dyDescent="0.25">
      <c r="A725" s="18" t="s">
        <v>859</v>
      </c>
      <c r="B725" s="17" t="s">
        <v>860</v>
      </c>
      <c r="C725" s="20">
        <v>0</v>
      </c>
      <c r="D725" s="20">
        <v>0</v>
      </c>
      <c r="E725" s="20">
        <v>0</v>
      </c>
      <c r="F725" s="20">
        <v>0</v>
      </c>
      <c r="G725" s="20">
        <v>5212</v>
      </c>
      <c r="H725" s="20">
        <v>1.0363864491844417</v>
      </c>
      <c r="I725" s="20">
        <v>0</v>
      </c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</row>
    <row r="726" spans="1:35" s="3" customFormat="1" ht="63" customHeight="1" x14ac:dyDescent="0.25">
      <c r="A726" s="18" t="s">
        <v>861</v>
      </c>
      <c r="B726" s="17" t="s">
        <v>862</v>
      </c>
      <c r="C726" s="20">
        <v>0</v>
      </c>
      <c r="D726" s="20">
        <v>0</v>
      </c>
      <c r="E726" s="20">
        <v>0</v>
      </c>
      <c r="F726" s="20">
        <v>0</v>
      </c>
      <c r="G726" s="20">
        <v>13215</v>
      </c>
      <c r="H726" s="20">
        <v>1.0363864491844417</v>
      </c>
      <c r="I726" s="20">
        <v>0</v>
      </c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</row>
    <row r="727" spans="1:35" s="3" customFormat="1" ht="47.25" customHeight="1" x14ac:dyDescent="0.25">
      <c r="A727" s="18" t="s">
        <v>863</v>
      </c>
      <c r="B727" s="17" t="s">
        <v>864</v>
      </c>
      <c r="C727" s="20">
        <v>0</v>
      </c>
      <c r="D727" s="20">
        <v>0</v>
      </c>
      <c r="E727" s="20">
        <v>0</v>
      </c>
      <c r="F727" s="20">
        <v>0</v>
      </c>
      <c r="G727" s="20">
        <v>4540</v>
      </c>
      <c r="H727" s="20">
        <v>1.0363864491844417</v>
      </c>
      <c r="I727" s="20">
        <v>0</v>
      </c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</row>
    <row r="728" spans="1:35" s="3" customFormat="1" ht="63" customHeight="1" x14ac:dyDescent="0.25">
      <c r="A728" s="18" t="s">
        <v>865</v>
      </c>
      <c r="B728" s="17" t="s">
        <v>866</v>
      </c>
      <c r="C728" s="20">
        <v>0</v>
      </c>
      <c r="D728" s="20">
        <v>0</v>
      </c>
      <c r="E728" s="20">
        <v>0</v>
      </c>
      <c r="F728" s="20">
        <v>0</v>
      </c>
      <c r="G728" s="20">
        <v>8480</v>
      </c>
      <c r="H728" s="20">
        <v>1.0363864491844417</v>
      </c>
      <c r="I728" s="20">
        <v>0</v>
      </c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</row>
    <row r="729" spans="1:35" s="3" customFormat="1" ht="47.25" customHeight="1" x14ac:dyDescent="0.25">
      <c r="A729" s="18" t="s">
        <v>867</v>
      </c>
      <c r="B729" s="17" t="s">
        <v>868</v>
      </c>
      <c r="C729" s="20">
        <v>0</v>
      </c>
      <c r="D729" s="20">
        <v>0</v>
      </c>
      <c r="E729" s="20">
        <v>0</v>
      </c>
      <c r="F729" s="20">
        <v>0</v>
      </c>
      <c r="G729" s="20">
        <v>3762</v>
      </c>
      <c r="H729" s="20">
        <v>1.0363864491844417</v>
      </c>
      <c r="I729" s="20">
        <v>0</v>
      </c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</row>
    <row r="730" spans="1:35" s="3" customFormat="1" ht="63" customHeight="1" x14ac:dyDescent="0.25">
      <c r="A730" s="18" t="s">
        <v>869</v>
      </c>
      <c r="B730" s="17" t="s">
        <v>870</v>
      </c>
      <c r="C730" s="20">
        <v>0</v>
      </c>
      <c r="D730" s="20">
        <v>0</v>
      </c>
      <c r="E730" s="20">
        <v>0</v>
      </c>
      <c r="F730" s="20">
        <v>0</v>
      </c>
      <c r="G730" s="20">
        <v>7027</v>
      </c>
      <c r="H730" s="20">
        <v>1.0363864491844417</v>
      </c>
      <c r="I730" s="20">
        <v>0</v>
      </c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</row>
    <row r="731" spans="1:35" s="3" customFormat="1" ht="47.25" customHeight="1" x14ac:dyDescent="0.25">
      <c r="A731" s="18" t="s">
        <v>871</v>
      </c>
      <c r="B731" s="17" t="s">
        <v>49</v>
      </c>
      <c r="C731" s="20">
        <v>1593.3</v>
      </c>
      <c r="D731" s="20">
        <v>2149.7800000000002</v>
      </c>
      <c r="E731" s="20">
        <v>1934.52</v>
      </c>
      <c r="F731" s="20">
        <v>1892.5333333333335</v>
      </c>
      <c r="G731" s="20" t="s">
        <v>17</v>
      </c>
      <c r="H731" s="20" t="s">
        <v>17</v>
      </c>
      <c r="I731" s="20">
        <v>5058.4358078962778</v>
      </c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</row>
    <row r="732" spans="1:35" s="3" customFormat="1" ht="63" customHeight="1" x14ac:dyDescent="0.25">
      <c r="A732" s="18" t="s">
        <v>872</v>
      </c>
      <c r="B732" s="17" t="s">
        <v>796</v>
      </c>
      <c r="C732" s="20">
        <v>23.5</v>
      </c>
      <c r="D732" s="20">
        <v>70.5</v>
      </c>
      <c r="E732" s="20">
        <v>23.5</v>
      </c>
      <c r="F732" s="20">
        <v>39.166666666666664</v>
      </c>
      <c r="G732" s="20">
        <v>3490</v>
      </c>
      <c r="H732" s="20">
        <v>1.0363864491844417</v>
      </c>
      <c r="I732" s="20">
        <v>141.66539104976997</v>
      </c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</row>
    <row r="733" spans="1:35" s="3" customFormat="1" ht="47.25" customHeight="1" x14ac:dyDescent="0.25">
      <c r="A733" s="18" t="s">
        <v>873</v>
      </c>
      <c r="B733" s="17" t="s">
        <v>798</v>
      </c>
      <c r="C733" s="20">
        <v>0</v>
      </c>
      <c r="D733" s="20">
        <v>0</v>
      </c>
      <c r="E733" s="20">
        <v>37.6</v>
      </c>
      <c r="F733" s="20">
        <v>12.533333333333333</v>
      </c>
      <c r="G733" s="20">
        <v>2639</v>
      </c>
      <c r="H733" s="20">
        <v>1.0363864491844417</v>
      </c>
      <c r="I733" s="20">
        <v>34.278965453785027</v>
      </c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</row>
    <row r="734" spans="1:35" s="3" customFormat="1" ht="63" customHeight="1" x14ac:dyDescent="0.25">
      <c r="A734" s="18" t="s">
        <v>874</v>
      </c>
      <c r="B734" s="17" t="s">
        <v>800</v>
      </c>
      <c r="C734" s="20">
        <v>118.44</v>
      </c>
      <c r="D734" s="20">
        <v>118.44</v>
      </c>
      <c r="E734" s="20">
        <v>118.43999999999998</v>
      </c>
      <c r="F734" s="20">
        <v>118.44</v>
      </c>
      <c r="G734" s="20">
        <v>2378</v>
      </c>
      <c r="H734" s="20">
        <v>1.0363864491844417</v>
      </c>
      <c r="I734" s="20">
        <v>291.89857505646171</v>
      </c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</row>
    <row r="735" spans="1:35" s="3" customFormat="1" ht="47.25" customHeight="1" x14ac:dyDescent="0.25">
      <c r="A735" s="18" t="s">
        <v>875</v>
      </c>
      <c r="B735" s="17" t="s">
        <v>802</v>
      </c>
      <c r="C735" s="20">
        <v>94</v>
      </c>
      <c r="D735" s="20">
        <v>94</v>
      </c>
      <c r="E735" s="20">
        <v>94</v>
      </c>
      <c r="F735" s="20">
        <v>94</v>
      </c>
      <c r="G735" s="20">
        <v>2004</v>
      </c>
      <c r="H735" s="20">
        <v>1.0363864491844417</v>
      </c>
      <c r="I735" s="20">
        <v>195.23033375156839</v>
      </c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</row>
    <row r="736" spans="1:35" s="3" customFormat="1" ht="63" customHeight="1" x14ac:dyDescent="0.25">
      <c r="A736" s="18" t="s">
        <v>876</v>
      </c>
      <c r="B736" s="17" t="s">
        <v>804</v>
      </c>
      <c r="C736" s="20">
        <v>70.5</v>
      </c>
      <c r="D736" s="20">
        <v>94</v>
      </c>
      <c r="E736" s="20">
        <v>0</v>
      </c>
      <c r="F736" s="20">
        <v>54.833333333333336</v>
      </c>
      <c r="G736" s="20">
        <v>4035</v>
      </c>
      <c r="H736" s="20">
        <v>1.0363864491844417</v>
      </c>
      <c r="I736" s="20">
        <v>229.30309284818068</v>
      </c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</row>
    <row r="737" spans="1:35" s="3" customFormat="1" ht="63" customHeight="1" x14ac:dyDescent="0.25">
      <c r="A737" s="18" t="s">
        <v>877</v>
      </c>
      <c r="B737" s="17" t="s">
        <v>806</v>
      </c>
      <c r="C737" s="20">
        <v>150.4</v>
      </c>
      <c r="D737" s="20">
        <v>37.599999999999994</v>
      </c>
      <c r="E737" s="20">
        <v>37.6</v>
      </c>
      <c r="F737" s="20">
        <v>75.2</v>
      </c>
      <c r="G737" s="20">
        <v>2926</v>
      </c>
      <c r="H737" s="20">
        <v>1.0363864491844417</v>
      </c>
      <c r="I737" s="20">
        <v>228.04149962358846</v>
      </c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</row>
    <row r="738" spans="1:35" s="3" customFormat="1" ht="63" customHeight="1" x14ac:dyDescent="0.25">
      <c r="A738" s="18" t="s">
        <v>878</v>
      </c>
      <c r="B738" s="17" t="s">
        <v>808</v>
      </c>
      <c r="C738" s="20">
        <v>177.66</v>
      </c>
      <c r="D738" s="20">
        <v>118.44</v>
      </c>
      <c r="E738" s="20">
        <v>532.9799999999999</v>
      </c>
      <c r="F738" s="20">
        <v>276.35999999999996</v>
      </c>
      <c r="G738" s="20">
        <v>2749</v>
      </c>
      <c r="H738" s="20">
        <v>1.0363864491844417</v>
      </c>
      <c r="I738" s="20">
        <v>787.3569217565871</v>
      </c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</row>
    <row r="739" spans="1:35" s="3" customFormat="1" ht="63" customHeight="1" x14ac:dyDescent="0.25">
      <c r="A739" s="18" t="s">
        <v>879</v>
      </c>
      <c r="B739" s="17" t="s">
        <v>810</v>
      </c>
      <c r="C739" s="20">
        <v>188</v>
      </c>
      <c r="D739" s="20">
        <v>282</v>
      </c>
      <c r="E739" s="20">
        <v>376</v>
      </c>
      <c r="F739" s="20">
        <v>282</v>
      </c>
      <c r="G739" s="20">
        <v>2316</v>
      </c>
      <c r="H739" s="20">
        <v>1.0363864491844417</v>
      </c>
      <c r="I739" s="20">
        <v>676.87642659974904</v>
      </c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</row>
    <row r="740" spans="1:35" s="3" customFormat="1" ht="47.25" customHeight="1" x14ac:dyDescent="0.25">
      <c r="A740" s="18" t="s">
        <v>880</v>
      </c>
      <c r="B740" s="17" t="s">
        <v>812</v>
      </c>
      <c r="C740" s="20">
        <v>300.79999999999995</v>
      </c>
      <c r="D740" s="20">
        <v>150.39999999999998</v>
      </c>
      <c r="E740" s="20">
        <v>150.4</v>
      </c>
      <c r="F740" s="20">
        <v>200.5333333333333</v>
      </c>
      <c r="G740" s="20">
        <v>1499</v>
      </c>
      <c r="H740" s="20">
        <v>1.0363864491844417</v>
      </c>
      <c r="I740" s="20">
        <v>311.5372138854035</v>
      </c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</row>
    <row r="741" spans="1:35" s="3" customFormat="1" ht="15.75" customHeight="1" x14ac:dyDescent="0.25">
      <c r="A741" s="18" t="s">
        <v>881</v>
      </c>
      <c r="B741" s="17" t="s">
        <v>814</v>
      </c>
      <c r="C741" s="20">
        <v>470</v>
      </c>
      <c r="D741" s="20">
        <v>235</v>
      </c>
      <c r="E741" s="20">
        <v>0</v>
      </c>
      <c r="F741" s="20">
        <v>235</v>
      </c>
      <c r="G741" s="20">
        <v>1196</v>
      </c>
      <c r="H741" s="20">
        <v>1.0363864491844417</v>
      </c>
      <c r="I741" s="20">
        <v>291.2867754077792</v>
      </c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</row>
    <row r="742" spans="1:35" s="3" customFormat="1" ht="15.75" customHeight="1" x14ac:dyDescent="0.25">
      <c r="A742" s="18" t="s">
        <v>882</v>
      </c>
      <c r="B742" s="17" t="s">
        <v>816</v>
      </c>
      <c r="C742" s="20">
        <v>0</v>
      </c>
      <c r="D742" s="20">
        <v>0</v>
      </c>
      <c r="E742" s="20">
        <v>0</v>
      </c>
      <c r="F742" s="20">
        <v>0</v>
      </c>
      <c r="G742" s="20">
        <v>8926</v>
      </c>
      <c r="H742" s="20">
        <v>1.0363864491844417</v>
      </c>
      <c r="I742" s="20">
        <v>0</v>
      </c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</row>
    <row r="743" spans="1:35" s="3" customFormat="1" ht="15.75" customHeight="1" x14ac:dyDescent="0.25">
      <c r="A743" s="18" t="s">
        <v>883</v>
      </c>
      <c r="B743" s="17" t="s">
        <v>818</v>
      </c>
      <c r="C743" s="20">
        <v>0</v>
      </c>
      <c r="D743" s="20">
        <v>0</v>
      </c>
      <c r="E743" s="20">
        <v>0</v>
      </c>
      <c r="F743" s="20">
        <v>0</v>
      </c>
      <c r="G743" s="20">
        <v>16674</v>
      </c>
      <c r="H743" s="20">
        <v>1.0363864491844417</v>
      </c>
      <c r="I743" s="20">
        <v>0</v>
      </c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</row>
    <row r="744" spans="1:35" s="3" customFormat="1" ht="31.5" customHeight="1" x14ac:dyDescent="0.25">
      <c r="A744" s="18" t="s">
        <v>884</v>
      </c>
      <c r="B744" s="17" t="s">
        <v>820</v>
      </c>
      <c r="C744" s="20">
        <v>0</v>
      </c>
      <c r="D744" s="20">
        <v>0</v>
      </c>
      <c r="E744" s="20">
        <v>376</v>
      </c>
      <c r="F744" s="20">
        <v>125.33333333333333</v>
      </c>
      <c r="G744" s="20">
        <v>6122</v>
      </c>
      <c r="H744" s="20">
        <v>1.0363864491844417</v>
      </c>
      <c r="I744" s="20">
        <v>795.20964951902965</v>
      </c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</row>
    <row r="745" spans="1:35" s="3" customFormat="1" ht="31.5" customHeight="1" x14ac:dyDescent="0.25">
      <c r="A745" s="18" t="s">
        <v>885</v>
      </c>
      <c r="B745" s="17" t="s">
        <v>822</v>
      </c>
      <c r="C745" s="20">
        <v>0</v>
      </c>
      <c r="D745" s="20">
        <v>0</v>
      </c>
      <c r="E745" s="20">
        <v>0</v>
      </c>
      <c r="F745" s="20">
        <v>0</v>
      </c>
      <c r="G745" s="20">
        <v>11435</v>
      </c>
      <c r="H745" s="20">
        <v>1.0363864491844417</v>
      </c>
      <c r="I745" s="20">
        <v>0</v>
      </c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</row>
    <row r="746" spans="1:35" s="3" customFormat="1" ht="15.75" customHeight="1" x14ac:dyDescent="0.25">
      <c r="A746" s="18" t="s">
        <v>886</v>
      </c>
      <c r="B746" s="17" t="s">
        <v>824</v>
      </c>
      <c r="C746" s="20">
        <v>0</v>
      </c>
      <c r="D746" s="20">
        <v>0</v>
      </c>
      <c r="E746" s="20">
        <v>0</v>
      </c>
      <c r="F746" s="20">
        <v>0</v>
      </c>
      <c r="G746" s="20">
        <v>5146</v>
      </c>
      <c r="H746" s="20">
        <v>1.0363864491844417</v>
      </c>
      <c r="I746" s="20">
        <v>0</v>
      </c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</row>
    <row r="747" spans="1:35" s="3" customFormat="1" ht="15.75" customHeight="1" x14ac:dyDescent="0.25">
      <c r="A747" s="18" t="s">
        <v>887</v>
      </c>
      <c r="B747" s="17" t="s">
        <v>826</v>
      </c>
      <c r="C747" s="20">
        <v>0</v>
      </c>
      <c r="D747" s="20">
        <v>0</v>
      </c>
      <c r="E747" s="20">
        <v>0</v>
      </c>
      <c r="F747" s="20">
        <v>0</v>
      </c>
      <c r="G747" s="20">
        <v>9612</v>
      </c>
      <c r="H747" s="20">
        <v>1.0363864491844417</v>
      </c>
      <c r="I747" s="20">
        <v>0</v>
      </c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</row>
    <row r="748" spans="1:35" s="3" customFormat="1" ht="15.75" customHeight="1" x14ac:dyDescent="0.25">
      <c r="A748" s="18" t="s">
        <v>888</v>
      </c>
      <c r="B748" s="17" t="s">
        <v>828</v>
      </c>
      <c r="C748" s="20">
        <v>0</v>
      </c>
      <c r="D748" s="20">
        <v>94</v>
      </c>
      <c r="E748" s="20">
        <v>188</v>
      </c>
      <c r="F748" s="20">
        <v>94</v>
      </c>
      <c r="G748" s="20">
        <v>3783</v>
      </c>
      <c r="H748" s="20">
        <v>1.0363864491844417</v>
      </c>
      <c r="I748" s="20">
        <v>368.54109410288578</v>
      </c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</row>
    <row r="749" spans="1:35" s="3" customFormat="1" ht="31.5" customHeight="1" x14ac:dyDescent="0.25">
      <c r="A749" s="18" t="s">
        <v>889</v>
      </c>
      <c r="B749" s="17" t="s">
        <v>830</v>
      </c>
      <c r="C749" s="20">
        <v>0</v>
      </c>
      <c r="D749" s="20">
        <v>0</v>
      </c>
      <c r="E749" s="20">
        <v>0</v>
      </c>
      <c r="F749" s="20">
        <v>0</v>
      </c>
      <c r="G749" s="20">
        <v>7066</v>
      </c>
      <c r="H749" s="20">
        <v>1.0363864491844417</v>
      </c>
      <c r="I749" s="20">
        <v>0</v>
      </c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</row>
    <row r="750" spans="1:35" s="3" customFormat="1" ht="31.5" customHeight="1" x14ac:dyDescent="0.25">
      <c r="A750" s="18" t="s">
        <v>890</v>
      </c>
      <c r="B750" s="17" t="s">
        <v>832</v>
      </c>
      <c r="C750" s="20">
        <v>0</v>
      </c>
      <c r="D750" s="20">
        <v>150.39999999999998</v>
      </c>
      <c r="E750" s="20">
        <v>0</v>
      </c>
      <c r="F750" s="20">
        <v>50.133333333333326</v>
      </c>
      <c r="G750" s="20">
        <v>2966</v>
      </c>
      <c r="H750" s="20">
        <v>1.0363864491844417</v>
      </c>
      <c r="I750" s="20">
        <v>154.10596670849017</v>
      </c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</row>
    <row r="751" spans="1:35" s="3" customFormat="1" ht="15.75" customHeight="1" x14ac:dyDescent="0.25">
      <c r="A751" s="18" t="s">
        <v>891</v>
      </c>
      <c r="B751" s="17" t="s">
        <v>834</v>
      </c>
      <c r="C751" s="20">
        <v>0</v>
      </c>
      <c r="D751" s="20">
        <v>0</v>
      </c>
      <c r="E751" s="20">
        <v>0</v>
      </c>
      <c r="F751" s="20">
        <v>0</v>
      </c>
      <c r="G751" s="20">
        <v>5468</v>
      </c>
      <c r="H751" s="20">
        <v>1.0363864491844417</v>
      </c>
      <c r="I751" s="20">
        <v>0</v>
      </c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</row>
    <row r="752" spans="1:35" s="3" customFormat="1" ht="15.75" customHeight="1" x14ac:dyDescent="0.25">
      <c r="A752" s="18" t="s">
        <v>892</v>
      </c>
      <c r="B752" s="17" t="s">
        <v>836</v>
      </c>
      <c r="C752" s="20">
        <v>0</v>
      </c>
      <c r="D752" s="20">
        <v>705</v>
      </c>
      <c r="E752" s="20">
        <v>0</v>
      </c>
      <c r="F752" s="20">
        <v>235</v>
      </c>
      <c r="G752" s="20">
        <v>2271</v>
      </c>
      <c r="H752" s="20">
        <v>1.0363864491844417</v>
      </c>
      <c r="I752" s="20">
        <v>553.10390213299877</v>
      </c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</row>
    <row r="753" spans="1:35" s="3" customFormat="1" ht="15.75" customHeight="1" x14ac:dyDescent="0.25">
      <c r="A753" s="18" t="s">
        <v>893</v>
      </c>
      <c r="B753" s="17" t="s">
        <v>838</v>
      </c>
      <c r="C753" s="20">
        <v>0</v>
      </c>
      <c r="D753" s="20">
        <v>0</v>
      </c>
      <c r="E753" s="20">
        <v>0</v>
      </c>
      <c r="F753" s="20">
        <v>0</v>
      </c>
      <c r="G753" s="20">
        <v>4241</v>
      </c>
      <c r="H753" s="20">
        <v>1.0363864491844417</v>
      </c>
      <c r="I753" s="20">
        <v>0</v>
      </c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</row>
    <row r="754" spans="1:35" s="3" customFormat="1" ht="15.75" customHeight="1" x14ac:dyDescent="0.25">
      <c r="A754" s="18" t="s">
        <v>894</v>
      </c>
      <c r="B754" s="17" t="s">
        <v>840</v>
      </c>
      <c r="C754" s="20">
        <v>0</v>
      </c>
      <c r="D754" s="20">
        <v>0</v>
      </c>
      <c r="E754" s="20">
        <v>0</v>
      </c>
      <c r="F754" s="20">
        <v>0</v>
      </c>
      <c r="G754" s="20">
        <v>1357</v>
      </c>
      <c r="H754" s="20">
        <v>1.0363864491844417</v>
      </c>
      <c r="I754" s="20">
        <v>0</v>
      </c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</row>
    <row r="755" spans="1:35" s="3" customFormat="1" ht="31.5" customHeight="1" x14ac:dyDescent="0.25">
      <c r="A755" s="18" t="s">
        <v>895</v>
      </c>
      <c r="B755" s="17" t="s">
        <v>842</v>
      </c>
      <c r="C755" s="20">
        <v>0</v>
      </c>
      <c r="D755" s="20">
        <v>0</v>
      </c>
      <c r="E755" s="20">
        <v>0</v>
      </c>
      <c r="F755" s="20">
        <v>0</v>
      </c>
      <c r="G755" s="20">
        <v>2424</v>
      </c>
      <c r="H755" s="20">
        <v>1.0363864491844417</v>
      </c>
      <c r="I755" s="20">
        <v>0</v>
      </c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</row>
    <row r="756" spans="1:35" s="3" customFormat="1" ht="31.5" customHeight="1" x14ac:dyDescent="0.25">
      <c r="A756" s="18" t="s">
        <v>896</v>
      </c>
      <c r="B756" s="17" t="s">
        <v>844</v>
      </c>
      <c r="C756" s="20">
        <v>0</v>
      </c>
      <c r="D756" s="20">
        <v>0</v>
      </c>
      <c r="E756" s="20">
        <v>0</v>
      </c>
      <c r="F756" s="20">
        <v>0</v>
      </c>
      <c r="G756" s="20">
        <v>1011</v>
      </c>
      <c r="H756" s="20">
        <v>1.0363864491844417</v>
      </c>
      <c r="I756" s="20">
        <v>0</v>
      </c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1:35" s="3" customFormat="1" ht="15.75" customHeight="1" x14ac:dyDescent="0.25">
      <c r="A757" s="18" t="s">
        <v>897</v>
      </c>
      <c r="B757" s="17" t="s">
        <v>846</v>
      </c>
      <c r="C757" s="20">
        <v>0</v>
      </c>
      <c r="D757" s="20">
        <v>0</v>
      </c>
      <c r="E757" s="20">
        <v>0</v>
      </c>
      <c r="F757" s="20">
        <v>0</v>
      </c>
      <c r="G757" s="20">
        <v>1888</v>
      </c>
      <c r="H757" s="20">
        <v>1.0363864491844417</v>
      </c>
      <c r="I757" s="20">
        <v>0</v>
      </c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1:35" s="3" customFormat="1" ht="15.75" customHeight="1" x14ac:dyDescent="0.25">
      <c r="A758" s="18" t="s">
        <v>898</v>
      </c>
      <c r="B758" s="17" t="s">
        <v>848</v>
      </c>
      <c r="C758" s="20">
        <v>0</v>
      </c>
      <c r="D758" s="20">
        <v>0</v>
      </c>
      <c r="E758" s="20">
        <v>0</v>
      </c>
      <c r="F758" s="20">
        <v>0</v>
      </c>
      <c r="G758" s="20">
        <v>860</v>
      </c>
      <c r="H758" s="20">
        <v>1.0363864491844417</v>
      </c>
      <c r="I758" s="20">
        <v>0</v>
      </c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1:35" s="3" customFormat="1" ht="15.75" customHeight="1" x14ac:dyDescent="0.25">
      <c r="A759" s="18" t="s">
        <v>899</v>
      </c>
      <c r="B759" s="17" t="s">
        <v>850</v>
      </c>
      <c r="C759" s="20">
        <v>0</v>
      </c>
      <c r="D759" s="20">
        <v>0</v>
      </c>
      <c r="E759" s="20">
        <v>0</v>
      </c>
      <c r="F759" s="20">
        <v>0</v>
      </c>
      <c r="G759" s="20">
        <v>1607</v>
      </c>
      <c r="H759" s="20">
        <v>1.0363864491844417</v>
      </c>
      <c r="I759" s="20">
        <v>0</v>
      </c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1:35" s="3" customFormat="1" ht="31.5" customHeight="1" x14ac:dyDescent="0.25">
      <c r="A760" s="18" t="s">
        <v>900</v>
      </c>
      <c r="B760" s="17" t="s">
        <v>852</v>
      </c>
      <c r="C760" s="20">
        <v>0</v>
      </c>
      <c r="D760" s="20">
        <v>0</v>
      </c>
      <c r="E760" s="20">
        <v>0</v>
      </c>
      <c r="F760" s="20">
        <v>0</v>
      </c>
      <c r="G760" s="20">
        <v>10281</v>
      </c>
      <c r="H760" s="20">
        <v>1.0363864491844417</v>
      </c>
      <c r="I760" s="20">
        <v>0</v>
      </c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1:35" s="3" customFormat="1" ht="31.5" customHeight="1" x14ac:dyDescent="0.25">
      <c r="A761" s="18" t="s">
        <v>901</v>
      </c>
      <c r="B761" s="17" t="s">
        <v>854</v>
      </c>
      <c r="C761" s="20">
        <v>0</v>
      </c>
      <c r="D761" s="20">
        <v>0</v>
      </c>
      <c r="E761" s="20">
        <v>0</v>
      </c>
      <c r="F761" s="20">
        <v>0</v>
      </c>
      <c r="G761" s="20">
        <v>19204</v>
      </c>
      <c r="H761" s="20">
        <v>1.0363864491844417</v>
      </c>
      <c r="I761" s="20">
        <v>0</v>
      </c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1:35" s="3" customFormat="1" ht="15.75" customHeight="1" x14ac:dyDescent="0.25">
      <c r="A762" s="18" t="s">
        <v>902</v>
      </c>
      <c r="B762" s="17" t="s">
        <v>856</v>
      </c>
      <c r="C762" s="20">
        <v>0</v>
      </c>
      <c r="D762" s="20">
        <v>0</v>
      </c>
      <c r="E762" s="20">
        <v>0</v>
      </c>
      <c r="F762" s="20">
        <v>0</v>
      </c>
      <c r="G762" s="20">
        <v>6464</v>
      </c>
      <c r="H762" s="20">
        <v>1.0363864491844417</v>
      </c>
      <c r="I762" s="20">
        <v>0</v>
      </c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1:35" s="3" customFormat="1" ht="31.5" customHeight="1" x14ac:dyDescent="0.25">
      <c r="A763" s="18" t="s">
        <v>903</v>
      </c>
      <c r="B763" s="17" t="s">
        <v>858</v>
      </c>
      <c r="C763" s="20">
        <v>0</v>
      </c>
      <c r="D763" s="20">
        <v>0</v>
      </c>
      <c r="E763" s="20">
        <v>0</v>
      </c>
      <c r="F763" s="20">
        <v>0</v>
      </c>
      <c r="G763" s="20">
        <v>16388</v>
      </c>
      <c r="H763" s="20">
        <v>1.0363864491844417</v>
      </c>
      <c r="I763" s="20">
        <v>0</v>
      </c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1:35" s="3" customFormat="1" ht="31.5" customHeight="1" x14ac:dyDescent="0.25">
      <c r="A764" s="18" t="s">
        <v>904</v>
      </c>
      <c r="B764" s="17" t="s">
        <v>860</v>
      </c>
      <c r="C764" s="20">
        <v>0</v>
      </c>
      <c r="D764" s="20">
        <v>0</v>
      </c>
      <c r="E764" s="20">
        <v>0</v>
      </c>
      <c r="F764" s="20">
        <v>0</v>
      </c>
      <c r="G764" s="20">
        <v>4296</v>
      </c>
      <c r="H764" s="20">
        <v>1.0363864491844417</v>
      </c>
      <c r="I764" s="20">
        <v>0</v>
      </c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1:35" s="3" customFormat="1" ht="15.75" customHeight="1" x14ac:dyDescent="0.25">
      <c r="A765" s="18" t="s">
        <v>905</v>
      </c>
      <c r="B765" s="17" t="s">
        <v>862</v>
      </c>
      <c r="C765" s="20">
        <v>0</v>
      </c>
      <c r="D765" s="20">
        <v>0</v>
      </c>
      <c r="E765" s="20">
        <v>0</v>
      </c>
      <c r="F765" s="20">
        <v>0</v>
      </c>
      <c r="G765" s="20">
        <v>10892</v>
      </c>
      <c r="H765" s="20">
        <v>1.0363864491844417</v>
      </c>
      <c r="I765" s="20">
        <v>0</v>
      </c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1:35" s="3" customFormat="1" ht="15.75" customHeight="1" x14ac:dyDescent="0.25">
      <c r="A766" s="18" t="s">
        <v>906</v>
      </c>
      <c r="B766" s="17" t="s">
        <v>864</v>
      </c>
      <c r="C766" s="20">
        <v>0</v>
      </c>
      <c r="D766" s="20">
        <v>0</v>
      </c>
      <c r="E766" s="20">
        <v>0</v>
      </c>
      <c r="F766" s="20">
        <v>0</v>
      </c>
      <c r="G766" s="20">
        <v>3742</v>
      </c>
      <c r="H766" s="20">
        <v>1.0363864491844417</v>
      </c>
      <c r="I766" s="20">
        <v>0</v>
      </c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1:35" s="3" customFormat="1" ht="15.75" customHeight="1" x14ac:dyDescent="0.25">
      <c r="A767" s="18" t="s">
        <v>907</v>
      </c>
      <c r="B767" s="17" t="s">
        <v>866</v>
      </c>
      <c r="C767" s="20">
        <v>0</v>
      </c>
      <c r="D767" s="20">
        <v>0</v>
      </c>
      <c r="E767" s="20">
        <v>0</v>
      </c>
      <c r="F767" s="20">
        <v>0</v>
      </c>
      <c r="G767" s="20">
        <v>6990</v>
      </c>
      <c r="H767" s="20">
        <v>1.0363864491844417</v>
      </c>
      <c r="I767" s="20">
        <v>0</v>
      </c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1:35" s="3" customFormat="1" ht="15.75" customHeight="1" x14ac:dyDescent="0.25">
      <c r="A768" s="18" t="s">
        <v>908</v>
      </c>
      <c r="B768" s="17" t="s">
        <v>868</v>
      </c>
      <c r="C768" s="20">
        <v>0</v>
      </c>
      <c r="D768" s="20">
        <v>0</v>
      </c>
      <c r="E768" s="20">
        <v>0</v>
      </c>
      <c r="F768" s="20">
        <v>0</v>
      </c>
      <c r="G768" s="20">
        <v>3101</v>
      </c>
      <c r="H768" s="20">
        <v>1.0363864491844417</v>
      </c>
      <c r="I768" s="20">
        <v>0</v>
      </c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1:35" s="3" customFormat="1" ht="15.75" customHeight="1" x14ac:dyDescent="0.25">
      <c r="A769" s="18" t="s">
        <v>909</v>
      </c>
      <c r="B769" s="17" t="s">
        <v>870</v>
      </c>
      <c r="C769" s="20">
        <v>0</v>
      </c>
      <c r="D769" s="20">
        <v>0</v>
      </c>
      <c r="E769" s="20">
        <v>0</v>
      </c>
      <c r="F769" s="20">
        <v>0</v>
      </c>
      <c r="G769" s="20">
        <v>5792</v>
      </c>
      <c r="H769" s="20">
        <v>1.0363864491844417</v>
      </c>
      <c r="I769" s="20">
        <v>0</v>
      </c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1:35" s="3" customFormat="1" ht="15.75" customHeight="1" x14ac:dyDescent="0.25">
      <c r="A770" s="18" t="s">
        <v>910</v>
      </c>
      <c r="B770" s="17" t="s">
        <v>911</v>
      </c>
      <c r="C770" s="20">
        <v>0</v>
      </c>
      <c r="D770" s="20">
        <v>59.22</v>
      </c>
      <c r="E770" s="20">
        <v>96.82</v>
      </c>
      <c r="F770" s="20">
        <v>52.013333333333328</v>
      </c>
      <c r="G770" s="20" t="s">
        <v>17</v>
      </c>
      <c r="H770" s="20" t="s">
        <v>17</v>
      </c>
      <c r="I770" s="20">
        <v>2963.8920161271435</v>
      </c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1:35" s="3" customFormat="1" ht="15.75" customHeight="1" x14ac:dyDescent="0.25">
      <c r="A771" s="18" t="s">
        <v>912</v>
      </c>
      <c r="B771" s="17" t="s">
        <v>23</v>
      </c>
      <c r="C771" s="20">
        <v>0</v>
      </c>
      <c r="D771" s="20">
        <v>0</v>
      </c>
      <c r="E771" s="20">
        <v>0</v>
      </c>
      <c r="F771" s="20">
        <v>0</v>
      </c>
      <c r="G771" s="20" t="s">
        <v>17</v>
      </c>
      <c r="H771" s="20" t="s">
        <v>17</v>
      </c>
      <c r="I771" s="20">
        <v>0</v>
      </c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1:35" s="3" customFormat="1" ht="15.75" customHeight="1" x14ac:dyDescent="0.25">
      <c r="A772" s="18" t="s">
        <v>913</v>
      </c>
      <c r="B772" s="17" t="s">
        <v>796</v>
      </c>
      <c r="C772" s="20">
        <v>0</v>
      </c>
      <c r="D772" s="20">
        <v>0</v>
      </c>
      <c r="E772" s="20">
        <v>0</v>
      </c>
      <c r="F772" s="20">
        <v>0</v>
      </c>
      <c r="G772" s="20">
        <v>4665</v>
      </c>
      <c r="H772" s="20">
        <v>1.0363864491844417</v>
      </c>
      <c r="I772" s="20">
        <v>0</v>
      </c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1:35" s="3" customFormat="1" ht="15.75" customHeight="1" x14ac:dyDescent="0.25">
      <c r="A773" s="18" t="s">
        <v>914</v>
      </c>
      <c r="B773" s="17" t="s">
        <v>798</v>
      </c>
      <c r="C773" s="20">
        <v>0</v>
      </c>
      <c r="D773" s="20">
        <v>0</v>
      </c>
      <c r="E773" s="20">
        <v>0</v>
      </c>
      <c r="F773" s="20">
        <v>0</v>
      </c>
      <c r="G773" s="20">
        <v>3383</v>
      </c>
      <c r="H773" s="20">
        <v>1.0363864491844417</v>
      </c>
      <c r="I773" s="20">
        <v>0</v>
      </c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1:35" s="3" customFormat="1" ht="15.75" customHeight="1" x14ac:dyDescent="0.25">
      <c r="A774" s="18" t="s">
        <v>915</v>
      </c>
      <c r="B774" s="17" t="s">
        <v>800</v>
      </c>
      <c r="C774" s="20">
        <v>0</v>
      </c>
      <c r="D774" s="20">
        <v>0</v>
      </c>
      <c r="E774" s="20">
        <v>0</v>
      </c>
      <c r="F774" s="20">
        <v>0</v>
      </c>
      <c r="G774" s="20">
        <v>3179</v>
      </c>
      <c r="H774" s="20">
        <v>1.0363864491844417</v>
      </c>
      <c r="I774" s="20">
        <v>0</v>
      </c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1:35" s="3" customFormat="1" ht="15.75" customHeight="1" x14ac:dyDescent="0.25">
      <c r="A775" s="18" t="s">
        <v>916</v>
      </c>
      <c r="B775" s="17" t="s">
        <v>802</v>
      </c>
      <c r="C775" s="20">
        <v>0</v>
      </c>
      <c r="D775" s="20">
        <v>0</v>
      </c>
      <c r="E775" s="20">
        <v>0</v>
      </c>
      <c r="F775" s="20">
        <v>0</v>
      </c>
      <c r="G775" s="20">
        <v>2678</v>
      </c>
      <c r="H775" s="20">
        <v>1.0363864491844417</v>
      </c>
      <c r="I775" s="20">
        <v>0</v>
      </c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1:35" s="3" customFormat="1" ht="15.75" customHeight="1" x14ac:dyDescent="0.25">
      <c r="A776" s="18" t="s">
        <v>917</v>
      </c>
      <c r="B776" s="17" t="s">
        <v>804</v>
      </c>
      <c r="C776" s="20">
        <v>0</v>
      </c>
      <c r="D776" s="20">
        <v>0</v>
      </c>
      <c r="E776" s="20">
        <v>0</v>
      </c>
      <c r="F776" s="20">
        <v>0</v>
      </c>
      <c r="G776" s="20">
        <v>5393</v>
      </c>
      <c r="H776" s="20">
        <v>1.0363864491844417</v>
      </c>
      <c r="I776" s="20">
        <v>0</v>
      </c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1:35" s="3" customFormat="1" ht="15.75" customHeight="1" x14ac:dyDescent="0.25">
      <c r="A777" s="18" t="s">
        <v>918</v>
      </c>
      <c r="B777" s="17" t="s">
        <v>806</v>
      </c>
      <c r="C777" s="20">
        <v>0</v>
      </c>
      <c r="D777" s="20">
        <v>0</v>
      </c>
      <c r="E777" s="20">
        <v>0</v>
      </c>
      <c r="F777" s="20">
        <v>0</v>
      </c>
      <c r="G777" s="20">
        <v>3911</v>
      </c>
      <c r="H777" s="20">
        <v>1.0363864491844417</v>
      </c>
      <c r="I777" s="20">
        <v>0</v>
      </c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1:35" s="3" customFormat="1" ht="15.75" customHeight="1" x14ac:dyDescent="0.25">
      <c r="A778" s="18" t="s">
        <v>919</v>
      </c>
      <c r="B778" s="17" t="s">
        <v>808</v>
      </c>
      <c r="C778" s="20">
        <v>0</v>
      </c>
      <c r="D778" s="20">
        <v>0</v>
      </c>
      <c r="E778" s="20">
        <v>0</v>
      </c>
      <c r="F778" s="20">
        <v>0</v>
      </c>
      <c r="G778" s="20">
        <v>3675</v>
      </c>
      <c r="H778" s="20">
        <v>1.0363864491844417</v>
      </c>
      <c r="I778" s="20">
        <v>0</v>
      </c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1:35" s="3" customFormat="1" ht="15.75" customHeight="1" x14ac:dyDescent="0.25">
      <c r="A779" s="18" t="s">
        <v>920</v>
      </c>
      <c r="B779" s="17" t="s">
        <v>810</v>
      </c>
      <c r="C779" s="20">
        <v>0</v>
      </c>
      <c r="D779" s="20">
        <v>0</v>
      </c>
      <c r="E779" s="20">
        <v>0</v>
      </c>
      <c r="F779" s="20">
        <v>0</v>
      </c>
      <c r="G779" s="20">
        <v>3096</v>
      </c>
      <c r="H779" s="20">
        <v>1.0363864491844417</v>
      </c>
      <c r="I779" s="20">
        <v>0</v>
      </c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1:35" s="3" customFormat="1" ht="15.75" customHeight="1" x14ac:dyDescent="0.25">
      <c r="A780" s="18" t="s">
        <v>921</v>
      </c>
      <c r="B780" s="17" t="s">
        <v>812</v>
      </c>
      <c r="C780" s="20">
        <v>0</v>
      </c>
      <c r="D780" s="20">
        <v>0</v>
      </c>
      <c r="E780" s="20">
        <v>0</v>
      </c>
      <c r="F780" s="20">
        <v>0</v>
      </c>
      <c r="G780" s="20">
        <v>2004</v>
      </c>
      <c r="H780" s="20">
        <v>1.0363864491844417</v>
      </c>
      <c r="I780" s="20">
        <v>0</v>
      </c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1:35" s="3" customFormat="1" ht="15.75" customHeight="1" x14ac:dyDescent="0.25">
      <c r="A781" s="18" t="s">
        <v>922</v>
      </c>
      <c r="B781" s="17" t="s">
        <v>814</v>
      </c>
      <c r="C781" s="20">
        <v>0</v>
      </c>
      <c r="D781" s="20">
        <v>0</v>
      </c>
      <c r="E781" s="20">
        <v>0</v>
      </c>
      <c r="F781" s="20">
        <v>0</v>
      </c>
      <c r="G781" s="20">
        <v>1598</v>
      </c>
      <c r="H781" s="20">
        <v>1.0363864491844417</v>
      </c>
      <c r="I781" s="20">
        <v>0</v>
      </c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1:35" s="3" customFormat="1" ht="15.75" customHeight="1" x14ac:dyDescent="0.25">
      <c r="A782" s="18" t="s">
        <v>923</v>
      </c>
      <c r="B782" s="17" t="s">
        <v>816</v>
      </c>
      <c r="C782" s="20">
        <v>0</v>
      </c>
      <c r="D782" s="20">
        <v>0</v>
      </c>
      <c r="E782" s="20">
        <v>0</v>
      </c>
      <c r="F782" s="20">
        <v>0</v>
      </c>
      <c r="G782" s="20">
        <v>11932</v>
      </c>
      <c r="H782" s="20">
        <v>1.0363864491844417</v>
      </c>
      <c r="I782" s="20">
        <v>0</v>
      </c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1:35" s="3" customFormat="1" ht="15.75" customHeight="1" x14ac:dyDescent="0.25">
      <c r="A783" s="18" t="s">
        <v>924</v>
      </c>
      <c r="B783" s="17" t="s">
        <v>818</v>
      </c>
      <c r="C783" s="20">
        <v>0</v>
      </c>
      <c r="D783" s="20">
        <v>0</v>
      </c>
      <c r="E783" s="20">
        <v>0</v>
      </c>
      <c r="F783" s="20">
        <v>0</v>
      </c>
      <c r="G783" s="20">
        <v>22987</v>
      </c>
      <c r="H783" s="20">
        <v>1.0363864491844417</v>
      </c>
      <c r="I783" s="20">
        <v>0</v>
      </c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1:35" s="3" customFormat="1" ht="15.75" customHeight="1" x14ac:dyDescent="0.25">
      <c r="A784" s="18" t="s">
        <v>925</v>
      </c>
      <c r="B784" s="17" t="s">
        <v>820</v>
      </c>
      <c r="C784" s="20">
        <v>0</v>
      </c>
      <c r="D784" s="20">
        <v>0</v>
      </c>
      <c r="E784" s="20">
        <v>0</v>
      </c>
      <c r="F784" s="20">
        <v>0</v>
      </c>
      <c r="G784" s="20">
        <v>8183</v>
      </c>
      <c r="H784" s="20">
        <v>1.0363864491844417</v>
      </c>
      <c r="I784" s="20">
        <v>0</v>
      </c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1:35" s="3" customFormat="1" ht="15.75" customHeight="1" x14ac:dyDescent="0.25">
      <c r="A785" s="18" t="s">
        <v>926</v>
      </c>
      <c r="B785" s="17" t="s">
        <v>822</v>
      </c>
      <c r="C785" s="20">
        <v>0</v>
      </c>
      <c r="D785" s="20">
        <v>0</v>
      </c>
      <c r="E785" s="20">
        <v>0</v>
      </c>
      <c r="F785" s="20">
        <v>0</v>
      </c>
      <c r="G785" s="20">
        <v>15285</v>
      </c>
      <c r="H785" s="20">
        <v>1.0363864491844417</v>
      </c>
      <c r="I785" s="20">
        <v>0</v>
      </c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1:35" s="3" customFormat="1" ht="15.75" customHeight="1" x14ac:dyDescent="0.25">
      <c r="A786" s="18" t="s">
        <v>927</v>
      </c>
      <c r="B786" s="17" t="s">
        <v>824</v>
      </c>
      <c r="C786" s="20">
        <v>0</v>
      </c>
      <c r="D786" s="20">
        <v>0</v>
      </c>
      <c r="E786" s="20">
        <v>0</v>
      </c>
      <c r="F786" s="20">
        <v>0</v>
      </c>
      <c r="G786" s="20">
        <v>6879</v>
      </c>
      <c r="H786" s="20">
        <v>1.0363864491844417</v>
      </c>
      <c r="I786" s="20">
        <v>0</v>
      </c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1:35" s="3" customFormat="1" ht="15.75" customHeight="1" x14ac:dyDescent="0.25">
      <c r="A787" s="18" t="s">
        <v>928</v>
      </c>
      <c r="B787" s="17" t="s">
        <v>826</v>
      </c>
      <c r="C787" s="20">
        <v>0</v>
      </c>
      <c r="D787" s="20">
        <v>0</v>
      </c>
      <c r="E787" s="20">
        <v>0</v>
      </c>
      <c r="F787" s="20">
        <v>0</v>
      </c>
      <c r="G787" s="20">
        <v>12849</v>
      </c>
      <c r="H787" s="20">
        <v>1.0363864491844417</v>
      </c>
      <c r="I787" s="20">
        <v>0</v>
      </c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1:35" s="3" customFormat="1" ht="15.75" customHeight="1" x14ac:dyDescent="0.25">
      <c r="A788" s="18" t="s">
        <v>929</v>
      </c>
      <c r="B788" s="17" t="s">
        <v>828</v>
      </c>
      <c r="C788" s="20">
        <v>0</v>
      </c>
      <c r="D788" s="20">
        <v>0</v>
      </c>
      <c r="E788" s="20">
        <v>0</v>
      </c>
      <c r="F788" s="20">
        <v>0</v>
      </c>
      <c r="G788" s="20">
        <v>7079</v>
      </c>
      <c r="H788" s="20">
        <v>1.0363864491844417</v>
      </c>
      <c r="I788" s="20">
        <v>0</v>
      </c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1:35" s="3" customFormat="1" ht="15.75" customHeight="1" x14ac:dyDescent="0.25">
      <c r="A789" s="18" t="s">
        <v>930</v>
      </c>
      <c r="B789" s="17" t="s">
        <v>830</v>
      </c>
      <c r="C789" s="20">
        <v>0</v>
      </c>
      <c r="D789" s="20">
        <v>0</v>
      </c>
      <c r="E789" s="20">
        <v>0</v>
      </c>
      <c r="F789" s="20">
        <v>0</v>
      </c>
      <c r="G789" s="20">
        <v>9446</v>
      </c>
      <c r="H789" s="20">
        <v>1.0363864491844417</v>
      </c>
      <c r="I789" s="20">
        <v>0</v>
      </c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1:35" s="3" customFormat="1" ht="15.75" customHeight="1" x14ac:dyDescent="0.25">
      <c r="A790" s="18" t="s">
        <v>931</v>
      </c>
      <c r="B790" s="17" t="s">
        <v>832</v>
      </c>
      <c r="C790" s="20">
        <v>0</v>
      </c>
      <c r="D790" s="20">
        <v>0</v>
      </c>
      <c r="E790" s="20">
        <v>0</v>
      </c>
      <c r="F790" s="20">
        <v>0</v>
      </c>
      <c r="G790" s="20">
        <v>3273</v>
      </c>
      <c r="H790" s="20">
        <v>1.0363864491844417</v>
      </c>
      <c r="I790" s="20">
        <v>0</v>
      </c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1:35" s="3" customFormat="1" ht="15.75" customHeight="1" x14ac:dyDescent="0.25">
      <c r="A791" s="18" t="s">
        <v>932</v>
      </c>
      <c r="B791" s="17" t="s">
        <v>834</v>
      </c>
      <c r="C791" s="20">
        <v>0</v>
      </c>
      <c r="D791" s="20">
        <v>0</v>
      </c>
      <c r="E791" s="20">
        <v>0</v>
      </c>
      <c r="F791" s="20">
        <v>0</v>
      </c>
      <c r="G791" s="20">
        <v>7308</v>
      </c>
      <c r="H791" s="20">
        <v>1.0363864491844417</v>
      </c>
      <c r="I791" s="20">
        <v>0</v>
      </c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1:35" s="3" customFormat="1" ht="15.75" customHeight="1" x14ac:dyDescent="0.25">
      <c r="A792" s="18" t="s">
        <v>933</v>
      </c>
      <c r="B792" s="17" t="s">
        <v>836</v>
      </c>
      <c r="C792" s="20">
        <v>0</v>
      </c>
      <c r="D792" s="20">
        <v>0</v>
      </c>
      <c r="E792" s="20">
        <v>0</v>
      </c>
      <c r="F792" s="20">
        <v>0</v>
      </c>
      <c r="G792" s="20">
        <v>2610</v>
      </c>
      <c r="H792" s="20">
        <v>1.0363864491844417</v>
      </c>
      <c r="I792" s="20">
        <v>0</v>
      </c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1:35" s="3" customFormat="1" ht="15.75" customHeight="1" x14ac:dyDescent="0.25">
      <c r="A793" s="18" t="s">
        <v>934</v>
      </c>
      <c r="B793" s="17" t="s">
        <v>838</v>
      </c>
      <c r="C793" s="20">
        <v>0</v>
      </c>
      <c r="D793" s="20">
        <v>0</v>
      </c>
      <c r="E793" s="20">
        <v>0</v>
      </c>
      <c r="F793" s="20">
        <v>0</v>
      </c>
      <c r="G793" s="20">
        <v>5003</v>
      </c>
      <c r="H793" s="20">
        <v>1.0363864491844417</v>
      </c>
      <c r="I793" s="20">
        <v>0</v>
      </c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1:35" s="3" customFormat="1" ht="15.75" customHeight="1" x14ac:dyDescent="0.25">
      <c r="A794" s="18" t="s">
        <v>935</v>
      </c>
      <c r="B794" s="17" t="s">
        <v>840</v>
      </c>
      <c r="C794" s="20">
        <v>0</v>
      </c>
      <c r="D794" s="20">
        <v>0</v>
      </c>
      <c r="E794" s="20">
        <v>0</v>
      </c>
      <c r="F794" s="20">
        <v>0</v>
      </c>
      <c r="G794" s="20">
        <v>1735</v>
      </c>
      <c r="H794" s="20">
        <v>1.0363864491844417</v>
      </c>
      <c r="I794" s="20">
        <v>0</v>
      </c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1:35" s="3" customFormat="1" ht="15.75" customHeight="1" x14ac:dyDescent="0.25">
      <c r="A795" s="18" t="s">
        <v>936</v>
      </c>
      <c r="B795" s="17" t="s">
        <v>842</v>
      </c>
      <c r="C795" s="20">
        <v>0</v>
      </c>
      <c r="D795" s="20">
        <v>0</v>
      </c>
      <c r="E795" s="20">
        <v>0</v>
      </c>
      <c r="F795" s="20">
        <v>0</v>
      </c>
      <c r="G795" s="20">
        <v>3241</v>
      </c>
      <c r="H795" s="20">
        <v>1.0363864491844417</v>
      </c>
      <c r="I795" s="20">
        <v>0</v>
      </c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1:35" s="3" customFormat="1" ht="15.75" customHeight="1" x14ac:dyDescent="0.25">
      <c r="A796" s="18" t="s">
        <v>937</v>
      </c>
      <c r="B796" s="17" t="s">
        <v>844</v>
      </c>
      <c r="C796" s="20">
        <v>0</v>
      </c>
      <c r="D796" s="20">
        <v>0</v>
      </c>
      <c r="E796" s="20">
        <v>0</v>
      </c>
      <c r="F796" s="20">
        <v>0</v>
      </c>
      <c r="G796" s="20">
        <v>1351</v>
      </c>
      <c r="H796" s="20">
        <v>1.0363864491844417</v>
      </c>
      <c r="I796" s="20">
        <v>0</v>
      </c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1:35" s="3" customFormat="1" ht="15.75" customHeight="1" x14ac:dyDescent="0.25">
      <c r="A797" s="18" t="s">
        <v>938</v>
      </c>
      <c r="B797" s="17" t="s">
        <v>846</v>
      </c>
      <c r="C797" s="20">
        <v>0</v>
      </c>
      <c r="D797" s="20">
        <v>0</v>
      </c>
      <c r="E797" s="20">
        <v>0</v>
      </c>
      <c r="F797" s="20">
        <v>0</v>
      </c>
      <c r="G797" s="20">
        <v>2524</v>
      </c>
      <c r="H797" s="20">
        <v>1.0363864491844417</v>
      </c>
      <c r="I797" s="20">
        <v>0</v>
      </c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1:35" s="3" customFormat="1" ht="15.75" customHeight="1" x14ac:dyDescent="0.25">
      <c r="A798" s="18" t="s">
        <v>939</v>
      </c>
      <c r="B798" s="17" t="s">
        <v>848</v>
      </c>
      <c r="C798" s="20">
        <v>0</v>
      </c>
      <c r="D798" s="20">
        <v>0</v>
      </c>
      <c r="E798" s="20">
        <v>0</v>
      </c>
      <c r="F798" s="20">
        <v>0</v>
      </c>
      <c r="G798" s="20">
        <v>1150</v>
      </c>
      <c r="H798" s="20">
        <v>1.0363864491844417</v>
      </c>
      <c r="I798" s="20">
        <v>0</v>
      </c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1:35" s="3" customFormat="1" ht="15.75" customHeight="1" x14ac:dyDescent="0.25">
      <c r="A799" s="18" t="s">
        <v>940</v>
      </c>
      <c r="B799" s="17" t="s">
        <v>850</v>
      </c>
      <c r="C799" s="20">
        <v>0</v>
      </c>
      <c r="D799" s="20">
        <v>0</v>
      </c>
      <c r="E799" s="20">
        <v>0</v>
      </c>
      <c r="F799" s="20">
        <v>0</v>
      </c>
      <c r="G799" s="20">
        <v>2148</v>
      </c>
      <c r="H799" s="20">
        <v>1.0363864491844417</v>
      </c>
      <c r="I799" s="20">
        <v>0</v>
      </c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1:35" s="3" customFormat="1" ht="15.75" customHeight="1" x14ac:dyDescent="0.25">
      <c r="A800" s="18" t="s">
        <v>941</v>
      </c>
      <c r="B800" s="17" t="s">
        <v>852</v>
      </c>
      <c r="C800" s="20">
        <v>0</v>
      </c>
      <c r="D800" s="20">
        <v>0</v>
      </c>
      <c r="E800" s="20">
        <v>0</v>
      </c>
      <c r="F800" s="20">
        <v>0</v>
      </c>
      <c r="G800" s="20">
        <v>13743</v>
      </c>
      <c r="H800" s="20">
        <v>1.0363864491844417</v>
      </c>
      <c r="I800" s="20">
        <v>0</v>
      </c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1:35" s="3" customFormat="1" ht="15.75" customHeight="1" x14ac:dyDescent="0.25">
      <c r="A801" s="18" t="s">
        <v>942</v>
      </c>
      <c r="B801" s="17" t="s">
        <v>854</v>
      </c>
      <c r="C801" s="20">
        <v>0</v>
      </c>
      <c r="D801" s="20">
        <v>0</v>
      </c>
      <c r="E801" s="20">
        <v>0</v>
      </c>
      <c r="F801" s="20">
        <v>0</v>
      </c>
      <c r="G801" s="20">
        <v>25670</v>
      </c>
      <c r="H801" s="20">
        <v>1.0363864491844417</v>
      </c>
      <c r="I801" s="20">
        <v>0</v>
      </c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1:35" s="3" customFormat="1" ht="15.75" customHeight="1" x14ac:dyDescent="0.25">
      <c r="A802" s="18" t="s">
        <v>943</v>
      </c>
      <c r="B802" s="17" t="s">
        <v>856</v>
      </c>
      <c r="C802" s="20">
        <v>0</v>
      </c>
      <c r="D802" s="20">
        <v>0</v>
      </c>
      <c r="E802" s="20">
        <v>0</v>
      </c>
      <c r="F802" s="20">
        <v>0</v>
      </c>
      <c r="G802" s="20">
        <v>8640</v>
      </c>
      <c r="H802" s="20">
        <v>1.0363864491844417</v>
      </c>
      <c r="I802" s="20">
        <v>0</v>
      </c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1:35" s="3" customFormat="1" ht="15.75" customHeight="1" x14ac:dyDescent="0.25">
      <c r="A803" s="18" t="s">
        <v>944</v>
      </c>
      <c r="B803" s="17" t="s">
        <v>858</v>
      </c>
      <c r="C803" s="20">
        <v>0</v>
      </c>
      <c r="D803" s="20">
        <v>0</v>
      </c>
      <c r="E803" s="20">
        <v>0</v>
      </c>
      <c r="F803" s="20">
        <v>0</v>
      </c>
      <c r="G803" s="20">
        <v>21905</v>
      </c>
      <c r="H803" s="20">
        <v>1.0363864491844417</v>
      </c>
      <c r="I803" s="20">
        <v>0</v>
      </c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1:35" s="3" customFormat="1" ht="15.75" customHeight="1" x14ac:dyDescent="0.25">
      <c r="A804" s="18" t="s">
        <v>945</v>
      </c>
      <c r="B804" s="17" t="s">
        <v>860</v>
      </c>
      <c r="C804" s="20">
        <v>0</v>
      </c>
      <c r="D804" s="20">
        <v>0</v>
      </c>
      <c r="E804" s="20">
        <v>0</v>
      </c>
      <c r="F804" s="20">
        <v>0</v>
      </c>
      <c r="G804" s="20">
        <v>5742</v>
      </c>
      <c r="H804" s="20">
        <v>1.0363864491844417</v>
      </c>
      <c r="I804" s="20">
        <v>0</v>
      </c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1:35" s="3" customFormat="1" ht="15.75" customHeight="1" x14ac:dyDescent="0.25">
      <c r="A805" s="18" t="s">
        <v>946</v>
      </c>
      <c r="B805" s="17" t="s">
        <v>862</v>
      </c>
      <c r="C805" s="20">
        <v>0</v>
      </c>
      <c r="D805" s="20">
        <v>0</v>
      </c>
      <c r="E805" s="20">
        <v>0</v>
      </c>
      <c r="F805" s="20">
        <v>0</v>
      </c>
      <c r="G805" s="20">
        <v>14559</v>
      </c>
      <c r="H805" s="20">
        <v>1.0363864491844417</v>
      </c>
      <c r="I805" s="20">
        <v>0</v>
      </c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1:35" s="3" customFormat="1" ht="15.75" customHeight="1" x14ac:dyDescent="0.25">
      <c r="A806" s="18" t="s">
        <v>947</v>
      </c>
      <c r="B806" s="17" t="s">
        <v>864</v>
      </c>
      <c r="C806" s="20">
        <v>0</v>
      </c>
      <c r="D806" s="20">
        <v>0</v>
      </c>
      <c r="E806" s="20">
        <v>0</v>
      </c>
      <c r="F806" s="20">
        <v>0</v>
      </c>
      <c r="G806" s="20">
        <v>5002</v>
      </c>
      <c r="H806" s="20">
        <v>1.0363864491844417</v>
      </c>
      <c r="I806" s="20">
        <v>0</v>
      </c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1:35" s="3" customFormat="1" ht="15.75" customHeight="1" x14ac:dyDescent="0.25">
      <c r="A807" s="18" t="s">
        <v>948</v>
      </c>
      <c r="B807" s="17" t="s">
        <v>866</v>
      </c>
      <c r="C807" s="20">
        <v>0</v>
      </c>
      <c r="D807" s="20">
        <v>0</v>
      </c>
      <c r="E807" s="20">
        <v>0</v>
      </c>
      <c r="F807" s="20">
        <v>0</v>
      </c>
      <c r="G807" s="20">
        <v>9343</v>
      </c>
      <c r="H807" s="20">
        <v>1.0363864491844417</v>
      </c>
      <c r="I807" s="20">
        <v>0</v>
      </c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1:35" s="3" customFormat="1" ht="15.75" customHeight="1" x14ac:dyDescent="0.25">
      <c r="A808" s="18" t="s">
        <v>949</v>
      </c>
      <c r="B808" s="17" t="s">
        <v>868</v>
      </c>
      <c r="C808" s="20">
        <v>0</v>
      </c>
      <c r="D808" s="20">
        <v>0</v>
      </c>
      <c r="E808" s="20">
        <v>0</v>
      </c>
      <c r="F808" s="20">
        <v>0</v>
      </c>
      <c r="G808" s="20">
        <v>4145</v>
      </c>
      <c r="H808" s="20">
        <v>1.0363864491844417</v>
      </c>
      <c r="I808" s="20">
        <v>0</v>
      </c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1:35" s="3" customFormat="1" ht="15.75" customHeight="1" x14ac:dyDescent="0.25">
      <c r="A809" s="18" t="s">
        <v>950</v>
      </c>
      <c r="B809" s="17" t="s">
        <v>870</v>
      </c>
      <c r="C809" s="20">
        <v>0</v>
      </c>
      <c r="D809" s="20">
        <v>0</v>
      </c>
      <c r="E809" s="20">
        <v>0</v>
      </c>
      <c r="F809" s="20">
        <v>0</v>
      </c>
      <c r="G809" s="20">
        <v>7741</v>
      </c>
      <c r="H809" s="20">
        <v>1.0363864491844417</v>
      </c>
      <c r="I809" s="20">
        <v>0</v>
      </c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1:35" s="3" customFormat="1" ht="15.75" customHeight="1" x14ac:dyDescent="0.25">
      <c r="A810" s="18" t="s">
        <v>951</v>
      </c>
      <c r="B810" s="17" t="s">
        <v>49</v>
      </c>
      <c r="C810" s="20">
        <v>0</v>
      </c>
      <c r="D810" s="20">
        <v>59.22</v>
      </c>
      <c r="E810" s="20">
        <v>96.82</v>
      </c>
      <c r="F810" s="20">
        <v>52.013333333333328</v>
      </c>
      <c r="G810" s="20" t="s">
        <v>17</v>
      </c>
      <c r="H810" s="20" t="s">
        <v>17</v>
      </c>
      <c r="I810" s="20">
        <v>2963.8920161271435</v>
      </c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1:35" s="3" customFormat="1" ht="15.75" customHeight="1" x14ac:dyDescent="0.25">
      <c r="A811" s="18" t="s">
        <v>952</v>
      </c>
      <c r="B811" s="17" t="s">
        <v>796</v>
      </c>
      <c r="C811" s="20">
        <v>0</v>
      </c>
      <c r="D811" s="20">
        <v>0</v>
      </c>
      <c r="E811" s="20">
        <v>0</v>
      </c>
      <c r="F811" s="20">
        <v>0</v>
      </c>
      <c r="G811" s="20">
        <v>3845</v>
      </c>
      <c r="H811" s="20">
        <v>1.0363864491844417</v>
      </c>
      <c r="I811" s="20">
        <v>0</v>
      </c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1:35" s="3" customFormat="1" ht="15.75" customHeight="1" x14ac:dyDescent="0.25">
      <c r="A812" s="18" t="s">
        <v>953</v>
      </c>
      <c r="B812" s="17" t="s">
        <v>798</v>
      </c>
      <c r="C812" s="20">
        <v>0</v>
      </c>
      <c r="D812" s="20">
        <v>0</v>
      </c>
      <c r="E812" s="20">
        <v>37.6</v>
      </c>
      <c r="F812" s="20">
        <v>12.533333333333333</v>
      </c>
      <c r="G812" s="20">
        <v>2908</v>
      </c>
      <c r="H812" s="20">
        <v>1.0363864491844417</v>
      </c>
      <c r="I812" s="20">
        <v>37.773107820995399</v>
      </c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1:35" s="3" customFormat="1" ht="15.75" customHeight="1" x14ac:dyDescent="0.25">
      <c r="A813" s="18" t="s">
        <v>954</v>
      </c>
      <c r="B813" s="17" t="s">
        <v>800</v>
      </c>
      <c r="C813" s="20">
        <v>0</v>
      </c>
      <c r="D813" s="20">
        <v>0</v>
      </c>
      <c r="E813" s="20">
        <v>0</v>
      </c>
      <c r="F813" s="20">
        <v>0</v>
      </c>
      <c r="G813" s="20">
        <v>2620</v>
      </c>
      <c r="H813" s="20">
        <v>1.0363864491844417</v>
      </c>
      <c r="I813" s="20">
        <v>0</v>
      </c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1:35" s="3" customFormat="1" ht="15.75" customHeight="1" x14ac:dyDescent="0.25">
      <c r="A814" s="18" t="s">
        <v>955</v>
      </c>
      <c r="B814" s="17" t="s">
        <v>802</v>
      </c>
      <c r="C814" s="20">
        <v>0</v>
      </c>
      <c r="D814" s="20">
        <v>0</v>
      </c>
      <c r="E814" s="20">
        <v>0</v>
      </c>
      <c r="F814" s="20">
        <v>0</v>
      </c>
      <c r="G814" s="20">
        <v>2208</v>
      </c>
      <c r="H814" s="20">
        <v>1.0363864491844417</v>
      </c>
      <c r="I814" s="20">
        <v>0</v>
      </c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1:35" s="3" customFormat="1" ht="15.75" customHeight="1" x14ac:dyDescent="0.25">
      <c r="A815" s="18" t="s">
        <v>956</v>
      </c>
      <c r="B815" s="17" t="s">
        <v>804</v>
      </c>
      <c r="C815" s="20">
        <v>0</v>
      </c>
      <c r="D815" s="20">
        <v>0</v>
      </c>
      <c r="E815" s="20">
        <v>0</v>
      </c>
      <c r="F815" s="20">
        <v>0</v>
      </c>
      <c r="G815" s="20">
        <v>4445</v>
      </c>
      <c r="H815" s="20">
        <v>1.0363864491844417</v>
      </c>
      <c r="I815" s="20">
        <v>0</v>
      </c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1:35" s="3" customFormat="1" ht="15.75" customHeight="1" x14ac:dyDescent="0.25">
      <c r="A816" s="18" t="s">
        <v>957</v>
      </c>
      <c r="B816" s="17" t="s">
        <v>806</v>
      </c>
      <c r="C816" s="20">
        <v>0</v>
      </c>
      <c r="D816" s="20">
        <v>0</v>
      </c>
      <c r="E816" s="20">
        <v>0</v>
      </c>
      <c r="F816" s="20">
        <v>0</v>
      </c>
      <c r="G816" s="20">
        <v>3223</v>
      </c>
      <c r="H816" s="20">
        <v>1.0363864491844417</v>
      </c>
      <c r="I816" s="20">
        <v>0</v>
      </c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1:35" s="3" customFormat="1" ht="15.75" customHeight="1" x14ac:dyDescent="0.25">
      <c r="A817" s="18" t="s">
        <v>958</v>
      </c>
      <c r="B817" s="17" t="s">
        <v>808</v>
      </c>
      <c r="C817" s="20">
        <v>0</v>
      </c>
      <c r="D817" s="20">
        <v>59.22</v>
      </c>
      <c r="E817" s="20">
        <v>59.219999999999992</v>
      </c>
      <c r="F817" s="20">
        <v>39.479999999999997</v>
      </c>
      <c r="G817" s="20">
        <v>3029</v>
      </c>
      <c r="H817" s="20">
        <v>1.0363864491844417</v>
      </c>
      <c r="I817" s="20">
        <v>123.9361906148055</v>
      </c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1:35" s="3" customFormat="1" ht="15.75" customHeight="1" x14ac:dyDescent="0.25">
      <c r="A818" s="18" t="s">
        <v>959</v>
      </c>
      <c r="B818" s="17" t="s">
        <v>810</v>
      </c>
      <c r="C818" s="20">
        <v>0</v>
      </c>
      <c r="D818" s="20">
        <v>0</v>
      </c>
      <c r="E818" s="20">
        <v>0</v>
      </c>
      <c r="F818" s="20">
        <v>0</v>
      </c>
      <c r="G818" s="20">
        <v>2552</v>
      </c>
      <c r="H818" s="20">
        <v>1.0363864491844417</v>
      </c>
      <c r="I818" s="20">
        <v>0</v>
      </c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1:35" s="3" customFormat="1" ht="15.75" customHeight="1" x14ac:dyDescent="0.25">
      <c r="A819" s="18" t="s">
        <v>960</v>
      </c>
      <c r="B819" s="17" t="s">
        <v>812</v>
      </c>
      <c r="C819" s="20">
        <v>0</v>
      </c>
      <c r="D819" s="20">
        <v>0</v>
      </c>
      <c r="E819" s="20">
        <v>0</v>
      </c>
      <c r="F819" s="20">
        <v>0</v>
      </c>
      <c r="G819" s="20">
        <v>1652</v>
      </c>
      <c r="H819" s="20">
        <v>1.0363864491844417</v>
      </c>
      <c r="I819" s="20">
        <v>0</v>
      </c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1:35" s="3" customFormat="1" ht="15.75" customHeight="1" x14ac:dyDescent="0.25">
      <c r="A820" s="18" t="s">
        <v>961</v>
      </c>
      <c r="B820" s="17" t="s">
        <v>814</v>
      </c>
      <c r="C820" s="20">
        <v>0</v>
      </c>
      <c r="D820" s="20">
        <v>0</v>
      </c>
      <c r="E820" s="20">
        <v>0</v>
      </c>
      <c r="F820" s="20">
        <v>2053</v>
      </c>
      <c r="G820" s="20">
        <v>1317</v>
      </c>
      <c r="H820" s="20">
        <v>1.0363864491844417</v>
      </c>
      <c r="I820" s="20">
        <v>2802.1827176913425</v>
      </c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1:35" s="3" customFormat="1" ht="15.75" customHeight="1" x14ac:dyDescent="0.25">
      <c r="A821" s="18" t="s">
        <v>962</v>
      </c>
      <c r="B821" s="17" t="s">
        <v>816</v>
      </c>
      <c r="C821" s="20">
        <v>0</v>
      </c>
      <c r="D821" s="20">
        <v>0</v>
      </c>
      <c r="E821" s="20">
        <v>0</v>
      </c>
      <c r="F821" s="20">
        <v>0</v>
      </c>
      <c r="G821" s="20">
        <v>9835</v>
      </c>
      <c r="H821" s="20">
        <v>1.0363864491844417</v>
      </c>
      <c r="I821" s="20">
        <v>0</v>
      </c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1:35" s="3" customFormat="1" ht="15.75" customHeight="1" x14ac:dyDescent="0.25">
      <c r="A822" s="18" t="s">
        <v>963</v>
      </c>
      <c r="B822" s="17" t="s">
        <v>818</v>
      </c>
      <c r="C822" s="20">
        <v>0</v>
      </c>
      <c r="D822" s="20">
        <v>0</v>
      </c>
      <c r="E822" s="20">
        <v>0</v>
      </c>
      <c r="F822" s="20">
        <v>0</v>
      </c>
      <c r="G822" s="20">
        <v>18370</v>
      </c>
      <c r="H822" s="20">
        <v>1.0363864491844417</v>
      </c>
      <c r="I822" s="20">
        <v>0</v>
      </c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1:35" s="3" customFormat="1" ht="15.75" customHeight="1" x14ac:dyDescent="0.25">
      <c r="A823" s="18" t="s">
        <v>964</v>
      </c>
      <c r="B823" s="17" t="s">
        <v>820</v>
      </c>
      <c r="C823" s="20">
        <v>0</v>
      </c>
      <c r="D823" s="20">
        <v>0</v>
      </c>
      <c r="E823" s="20">
        <v>0</v>
      </c>
      <c r="F823" s="20">
        <v>0</v>
      </c>
      <c r="G823" s="20">
        <v>6745</v>
      </c>
      <c r="H823" s="20">
        <v>1.0363864491844417</v>
      </c>
      <c r="I823" s="20">
        <v>0</v>
      </c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1:35" s="3" customFormat="1" ht="15.75" customHeight="1" x14ac:dyDescent="0.25">
      <c r="A824" s="18" t="s">
        <v>965</v>
      </c>
      <c r="B824" s="17" t="s">
        <v>822</v>
      </c>
      <c r="C824" s="20">
        <v>0</v>
      </c>
      <c r="D824" s="20">
        <v>0</v>
      </c>
      <c r="E824" s="20">
        <v>0</v>
      </c>
      <c r="F824" s="20">
        <v>0</v>
      </c>
      <c r="G824" s="20">
        <v>12598</v>
      </c>
      <c r="H824" s="20">
        <v>1.0363864491844417</v>
      </c>
      <c r="I824" s="20">
        <v>0</v>
      </c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1:35" s="3" customFormat="1" ht="15.75" customHeight="1" x14ac:dyDescent="0.25">
      <c r="A825" s="18" t="s">
        <v>966</v>
      </c>
      <c r="B825" s="17" t="s">
        <v>824</v>
      </c>
      <c r="C825" s="20">
        <v>0</v>
      </c>
      <c r="D825" s="20">
        <v>0</v>
      </c>
      <c r="E825" s="20">
        <v>0</v>
      </c>
      <c r="F825" s="20">
        <v>0</v>
      </c>
      <c r="G825" s="20">
        <v>5670</v>
      </c>
      <c r="H825" s="20">
        <v>1.0363864491844417</v>
      </c>
      <c r="I825" s="20">
        <v>0</v>
      </c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1:35" s="3" customFormat="1" ht="15.75" customHeight="1" x14ac:dyDescent="0.25">
      <c r="A826" s="18" t="s">
        <v>967</v>
      </c>
      <c r="B826" s="17" t="s">
        <v>826</v>
      </c>
      <c r="C826" s="20">
        <v>0</v>
      </c>
      <c r="D826" s="20">
        <v>0</v>
      </c>
      <c r="E826" s="20">
        <v>0</v>
      </c>
      <c r="F826" s="20">
        <v>0</v>
      </c>
      <c r="G826" s="20">
        <v>10590</v>
      </c>
      <c r="H826" s="20">
        <v>1.0363864491844417</v>
      </c>
      <c r="I826" s="20">
        <v>0</v>
      </c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1:35" s="3" customFormat="1" ht="15.75" customHeight="1" x14ac:dyDescent="0.25">
      <c r="A827" s="18" t="s">
        <v>968</v>
      </c>
      <c r="B827" s="17" t="s">
        <v>828</v>
      </c>
      <c r="C827" s="20">
        <v>0</v>
      </c>
      <c r="D827" s="20">
        <v>0</v>
      </c>
      <c r="E827" s="20">
        <v>0</v>
      </c>
      <c r="F827" s="20">
        <v>0</v>
      </c>
      <c r="G827" s="20">
        <v>4168</v>
      </c>
      <c r="H827" s="20">
        <v>1.0363864491844417</v>
      </c>
      <c r="I827" s="20">
        <v>0</v>
      </c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1:35" s="3" customFormat="1" ht="15.75" customHeight="1" x14ac:dyDescent="0.25">
      <c r="A828" s="18" t="s">
        <v>969</v>
      </c>
      <c r="B828" s="17" t="s">
        <v>830</v>
      </c>
      <c r="C828" s="20">
        <v>0</v>
      </c>
      <c r="D828" s="20">
        <v>0</v>
      </c>
      <c r="E828" s="20">
        <v>0</v>
      </c>
      <c r="F828" s="20">
        <v>0</v>
      </c>
      <c r="G828" s="20">
        <v>7785</v>
      </c>
      <c r="H828" s="20">
        <v>1.0363864491844417</v>
      </c>
      <c r="I828" s="20">
        <v>0</v>
      </c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1:35" s="3" customFormat="1" ht="15.75" customHeight="1" x14ac:dyDescent="0.25">
      <c r="A829" s="18" t="s">
        <v>970</v>
      </c>
      <c r="B829" s="17" t="s">
        <v>832</v>
      </c>
      <c r="C829" s="20">
        <v>0</v>
      </c>
      <c r="D829" s="20">
        <v>0</v>
      </c>
      <c r="E829" s="20">
        <v>0</v>
      </c>
      <c r="F829" s="20">
        <v>0</v>
      </c>
      <c r="G829" s="20">
        <v>3267</v>
      </c>
      <c r="H829" s="20">
        <v>1.0363864491844417</v>
      </c>
      <c r="I829" s="20">
        <v>0</v>
      </c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1:35" s="3" customFormat="1" ht="15.75" customHeight="1" x14ac:dyDescent="0.25">
      <c r="A830" s="18" t="s">
        <v>971</v>
      </c>
      <c r="B830" s="17" t="s">
        <v>834</v>
      </c>
      <c r="C830" s="20">
        <v>0</v>
      </c>
      <c r="D830" s="20">
        <v>0</v>
      </c>
      <c r="E830" s="20">
        <v>0</v>
      </c>
      <c r="F830" s="20">
        <v>0</v>
      </c>
      <c r="G830" s="20">
        <v>6024</v>
      </c>
      <c r="H830" s="20">
        <v>1.0363864491844417</v>
      </c>
      <c r="I830" s="20">
        <v>0</v>
      </c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  <row r="831" spans="1:35" s="3" customFormat="1" ht="15.75" customHeight="1" x14ac:dyDescent="0.25">
      <c r="A831" s="18" t="s">
        <v>972</v>
      </c>
      <c r="B831" s="17" t="s">
        <v>836</v>
      </c>
      <c r="C831" s="20">
        <v>0</v>
      </c>
      <c r="D831" s="20">
        <v>0</v>
      </c>
      <c r="E831" s="20">
        <v>0</v>
      </c>
      <c r="F831" s="20">
        <v>0</v>
      </c>
      <c r="G831" s="20">
        <v>2502</v>
      </c>
      <c r="H831" s="20">
        <v>1.0363864491844417</v>
      </c>
      <c r="I831" s="20">
        <v>0</v>
      </c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</row>
    <row r="832" spans="1:35" s="3" customFormat="1" ht="15.75" customHeight="1" x14ac:dyDescent="0.25">
      <c r="A832" s="18" t="s">
        <v>973</v>
      </c>
      <c r="B832" s="17" t="s">
        <v>838</v>
      </c>
      <c r="C832" s="20">
        <v>0</v>
      </c>
      <c r="D832" s="20">
        <v>0</v>
      </c>
      <c r="E832" s="20">
        <v>0</v>
      </c>
      <c r="F832" s="20">
        <v>0</v>
      </c>
      <c r="G832" s="20">
        <v>4673</v>
      </c>
      <c r="H832" s="20">
        <v>1.0363864491844417</v>
      </c>
      <c r="I832" s="20">
        <v>0</v>
      </c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</row>
    <row r="833" spans="1:35" s="3" customFormat="1" ht="15.75" customHeight="1" x14ac:dyDescent="0.25">
      <c r="A833" s="18" t="s">
        <v>974</v>
      </c>
      <c r="B833" s="17" t="s">
        <v>840</v>
      </c>
      <c r="C833" s="20">
        <v>0</v>
      </c>
      <c r="D833" s="20">
        <v>0</v>
      </c>
      <c r="E833" s="20">
        <v>0</v>
      </c>
      <c r="F833" s="20">
        <v>0</v>
      </c>
      <c r="G833" s="20">
        <v>1495</v>
      </c>
      <c r="H833" s="20">
        <v>1.0363864491844417</v>
      </c>
      <c r="I833" s="20">
        <v>0</v>
      </c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</row>
    <row r="834" spans="1:35" s="3" customFormat="1" ht="15.75" customHeight="1" x14ac:dyDescent="0.25">
      <c r="A834" s="18" t="s">
        <v>975</v>
      </c>
      <c r="B834" s="17" t="s">
        <v>842</v>
      </c>
      <c r="C834" s="20">
        <v>0</v>
      </c>
      <c r="D834" s="20">
        <v>0</v>
      </c>
      <c r="E834" s="20">
        <v>0</v>
      </c>
      <c r="F834" s="20">
        <v>0</v>
      </c>
      <c r="G834" s="20">
        <v>2671</v>
      </c>
      <c r="H834" s="20">
        <v>1.0363864491844417</v>
      </c>
      <c r="I834" s="20">
        <v>0</v>
      </c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</row>
    <row r="835" spans="1:35" s="3" customFormat="1" ht="15.75" customHeight="1" x14ac:dyDescent="0.25">
      <c r="A835" s="18" t="s">
        <v>976</v>
      </c>
      <c r="B835" s="17" t="s">
        <v>844</v>
      </c>
      <c r="C835" s="20">
        <v>0</v>
      </c>
      <c r="D835" s="20">
        <v>0</v>
      </c>
      <c r="E835" s="20">
        <v>0</v>
      </c>
      <c r="F835" s="20">
        <v>0</v>
      </c>
      <c r="G835" s="20">
        <v>1114</v>
      </c>
      <c r="H835" s="20">
        <v>1.0363864491844417</v>
      </c>
      <c r="I835" s="20">
        <v>0</v>
      </c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</row>
    <row r="836" spans="1:35" s="3" customFormat="1" ht="15.75" customHeight="1" x14ac:dyDescent="0.25">
      <c r="A836" s="18" t="s">
        <v>977</v>
      </c>
      <c r="B836" s="17" t="s">
        <v>846</v>
      </c>
      <c r="C836" s="20">
        <v>0</v>
      </c>
      <c r="D836" s="20">
        <v>0</v>
      </c>
      <c r="E836" s="20">
        <v>0</v>
      </c>
      <c r="F836" s="20">
        <v>0</v>
      </c>
      <c r="G836" s="20">
        <v>2080</v>
      </c>
      <c r="H836" s="20">
        <v>1.0363864491844417</v>
      </c>
      <c r="I836" s="20">
        <v>0</v>
      </c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</row>
    <row r="837" spans="1:35" s="3" customFormat="1" ht="15.75" customHeight="1" x14ac:dyDescent="0.25">
      <c r="A837" s="18" t="s">
        <v>978</v>
      </c>
      <c r="B837" s="17" t="s">
        <v>848</v>
      </c>
      <c r="C837" s="20">
        <v>0</v>
      </c>
      <c r="D837" s="20">
        <v>0</v>
      </c>
      <c r="E837" s="20">
        <v>0</v>
      </c>
      <c r="F837" s="20">
        <v>0</v>
      </c>
      <c r="G837" s="20">
        <v>948</v>
      </c>
      <c r="H837" s="20">
        <v>1.0363864491844417</v>
      </c>
      <c r="I837" s="20">
        <v>0</v>
      </c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</row>
    <row r="838" spans="1:35" s="3" customFormat="1" ht="15.75" customHeight="1" x14ac:dyDescent="0.25">
      <c r="A838" s="18" t="s">
        <v>979</v>
      </c>
      <c r="B838" s="17" t="s">
        <v>850</v>
      </c>
      <c r="C838" s="20">
        <v>0</v>
      </c>
      <c r="D838" s="20">
        <v>0</v>
      </c>
      <c r="E838" s="20">
        <v>0</v>
      </c>
      <c r="F838" s="20">
        <v>0</v>
      </c>
      <c r="G838" s="20">
        <v>1771</v>
      </c>
      <c r="H838" s="20">
        <v>1.0363864491844417</v>
      </c>
      <c r="I838" s="20">
        <v>0</v>
      </c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</row>
    <row r="839" spans="1:35" s="3" customFormat="1" ht="15.75" customHeight="1" x14ac:dyDescent="0.25">
      <c r="A839" s="18" t="s">
        <v>980</v>
      </c>
      <c r="B839" s="17" t="s">
        <v>852</v>
      </c>
      <c r="C839" s="20">
        <v>0</v>
      </c>
      <c r="D839" s="20">
        <v>0</v>
      </c>
      <c r="E839" s="20">
        <v>0</v>
      </c>
      <c r="F839" s="20">
        <v>0</v>
      </c>
      <c r="G839" s="20">
        <v>11327</v>
      </c>
      <c r="H839" s="20">
        <v>1.0363864491844417</v>
      </c>
      <c r="I839" s="20">
        <v>0</v>
      </c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</row>
    <row r="840" spans="1:35" s="3" customFormat="1" ht="15.75" customHeight="1" x14ac:dyDescent="0.25">
      <c r="A840" s="18" t="s">
        <v>981</v>
      </c>
      <c r="B840" s="17" t="s">
        <v>854</v>
      </c>
      <c r="C840" s="20">
        <v>0</v>
      </c>
      <c r="D840" s="20">
        <v>0</v>
      </c>
      <c r="E840" s="20">
        <v>0</v>
      </c>
      <c r="F840" s="20">
        <v>0</v>
      </c>
      <c r="G840" s="20">
        <v>21158</v>
      </c>
      <c r="H840" s="20">
        <v>1.0363864491844417</v>
      </c>
      <c r="I840" s="20">
        <v>0</v>
      </c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</row>
    <row r="841" spans="1:35" s="3" customFormat="1" ht="15.75" customHeight="1" x14ac:dyDescent="0.25">
      <c r="A841" s="18" t="s">
        <v>982</v>
      </c>
      <c r="B841" s="17" t="s">
        <v>856</v>
      </c>
      <c r="C841" s="20">
        <v>0</v>
      </c>
      <c r="D841" s="20">
        <v>0</v>
      </c>
      <c r="E841" s="20">
        <v>0</v>
      </c>
      <c r="F841" s="20">
        <v>0</v>
      </c>
      <c r="G841" s="20">
        <v>7121</v>
      </c>
      <c r="H841" s="20">
        <v>1.0363864491844417</v>
      </c>
      <c r="I841" s="20">
        <v>0</v>
      </c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</row>
    <row r="842" spans="1:35" s="3" customFormat="1" ht="15.75" customHeight="1" x14ac:dyDescent="0.25">
      <c r="A842" s="18" t="s">
        <v>983</v>
      </c>
      <c r="B842" s="17" t="s">
        <v>858</v>
      </c>
      <c r="C842" s="20">
        <v>0</v>
      </c>
      <c r="D842" s="20">
        <v>0</v>
      </c>
      <c r="E842" s="20">
        <v>0</v>
      </c>
      <c r="F842" s="20">
        <v>0</v>
      </c>
      <c r="G842" s="20">
        <v>18055</v>
      </c>
      <c r="H842" s="20">
        <v>1.0363864491844417</v>
      </c>
      <c r="I842" s="20">
        <v>0</v>
      </c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</row>
    <row r="843" spans="1:35" s="3" customFormat="1" ht="15.75" customHeight="1" x14ac:dyDescent="0.25">
      <c r="A843" s="18" t="s">
        <v>984</v>
      </c>
      <c r="B843" s="17" t="s">
        <v>860</v>
      </c>
      <c r="C843" s="20">
        <v>0</v>
      </c>
      <c r="D843" s="20">
        <v>0</v>
      </c>
      <c r="E843" s="20">
        <v>0</v>
      </c>
      <c r="F843" s="20">
        <v>0</v>
      </c>
      <c r="G843" s="20">
        <v>4733</v>
      </c>
      <c r="H843" s="20">
        <v>1.0363864491844417</v>
      </c>
      <c r="I843" s="20">
        <v>0</v>
      </c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</row>
    <row r="844" spans="1:35" s="3" customFormat="1" ht="15.75" customHeight="1" x14ac:dyDescent="0.25">
      <c r="A844" s="18" t="s">
        <v>985</v>
      </c>
      <c r="B844" s="17" t="s">
        <v>862</v>
      </c>
      <c r="C844" s="20">
        <v>0</v>
      </c>
      <c r="D844" s="20">
        <v>0</v>
      </c>
      <c r="E844" s="20">
        <v>0</v>
      </c>
      <c r="F844" s="20">
        <v>0</v>
      </c>
      <c r="G844" s="20">
        <v>12000</v>
      </c>
      <c r="H844" s="20">
        <v>1.0363864491844417</v>
      </c>
      <c r="I844" s="20">
        <v>0</v>
      </c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</row>
    <row r="845" spans="1:35" s="3" customFormat="1" ht="15.75" customHeight="1" x14ac:dyDescent="0.25">
      <c r="A845" s="18" t="s">
        <v>986</v>
      </c>
      <c r="B845" s="17" t="s">
        <v>864</v>
      </c>
      <c r="C845" s="20">
        <v>0</v>
      </c>
      <c r="D845" s="20">
        <v>0</v>
      </c>
      <c r="E845" s="20">
        <v>0</v>
      </c>
      <c r="F845" s="20">
        <v>0</v>
      </c>
      <c r="G845" s="20">
        <v>4123</v>
      </c>
      <c r="H845" s="20">
        <v>1.0363864491844417</v>
      </c>
      <c r="I845" s="20">
        <v>0</v>
      </c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</row>
    <row r="846" spans="1:35" s="3" customFormat="1" ht="15.75" customHeight="1" x14ac:dyDescent="0.25">
      <c r="A846" s="18" t="s">
        <v>987</v>
      </c>
      <c r="B846" s="17" t="s">
        <v>866</v>
      </c>
      <c r="C846" s="20">
        <v>0</v>
      </c>
      <c r="D846" s="20">
        <v>0</v>
      </c>
      <c r="E846" s="20">
        <v>0</v>
      </c>
      <c r="F846" s="20">
        <v>0</v>
      </c>
      <c r="G846" s="20">
        <v>7701</v>
      </c>
      <c r="H846" s="20">
        <v>1.0363864491844417</v>
      </c>
      <c r="I846" s="20">
        <v>0</v>
      </c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</row>
    <row r="847" spans="1:35" s="3" customFormat="1" ht="15.75" customHeight="1" x14ac:dyDescent="0.25">
      <c r="A847" s="18" t="s">
        <v>988</v>
      </c>
      <c r="B847" s="17" t="s">
        <v>868</v>
      </c>
      <c r="C847" s="20">
        <v>0</v>
      </c>
      <c r="D847" s="20">
        <v>0</v>
      </c>
      <c r="E847" s="20">
        <v>0</v>
      </c>
      <c r="F847" s="20">
        <v>0</v>
      </c>
      <c r="G847" s="20">
        <v>3416</v>
      </c>
      <c r="H847" s="20">
        <v>1.0363864491844417</v>
      </c>
      <c r="I847" s="20">
        <v>0</v>
      </c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</row>
    <row r="848" spans="1:35" s="3" customFormat="1" ht="15.75" customHeight="1" x14ac:dyDescent="0.25">
      <c r="A848" s="18" t="s">
        <v>989</v>
      </c>
      <c r="B848" s="17" t="s">
        <v>870</v>
      </c>
      <c r="C848" s="20">
        <v>0</v>
      </c>
      <c r="D848" s="20">
        <v>0</v>
      </c>
      <c r="E848" s="20">
        <v>0</v>
      </c>
      <c r="F848" s="20">
        <v>0</v>
      </c>
      <c r="G848" s="20">
        <v>6381</v>
      </c>
      <c r="H848" s="20">
        <v>1.0363864491844417</v>
      </c>
      <c r="I848" s="20">
        <v>0</v>
      </c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1:35" s="3" customFormat="1" ht="15.75" customHeight="1" x14ac:dyDescent="0.25">
      <c r="A849" s="18" t="s">
        <v>990</v>
      </c>
      <c r="B849" s="17" t="s">
        <v>154</v>
      </c>
      <c r="C849" s="20">
        <v>0</v>
      </c>
      <c r="D849" s="20">
        <v>0</v>
      </c>
      <c r="E849" s="20">
        <v>0</v>
      </c>
      <c r="F849" s="20">
        <v>0</v>
      </c>
      <c r="G849" s="20" t="s">
        <v>17</v>
      </c>
      <c r="H849" s="20" t="s">
        <v>17</v>
      </c>
      <c r="I849" s="20">
        <v>0</v>
      </c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</row>
    <row r="850" spans="1:35" s="3" customFormat="1" ht="15.75" customHeight="1" x14ac:dyDescent="0.25">
      <c r="A850" s="18" t="s">
        <v>991</v>
      </c>
      <c r="B850" s="17" t="s">
        <v>164</v>
      </c>
      <c r="C850" s="20">
        <v>855.428</v>
      </c>
      <c r="D850" s="20">
        <v>1966.1890000000001</v>
      </c>
      <c r="E850" s="20">
        <v>1656.3210000000001</v>
      </c>
      <c r="F850" s="20">
        <v>1492.646</v>
      </c>
      <c r="G850" s="20" t="s">
        <v>17</v>
      </c>
      <c r="H850" s="20" t="s">
        <v>17</v>
      </c>
      <c r="I850" s="20">
        <v>15591.071646592176</v>
      </c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</row>
    <row r="851" spans="1:35" s="3" customFormat="1" ht="15.75" customHeight="1" x14ac:dyDescent="0.25">
      <c r="A851" s="18" t="s">
        <v>992</v>
      </c>
      <c r="B851" s="17" t="s">
        <v>21</v>
      </c>
      <c r="C851" s="20">
        <v>2.9009999999999994</v>
      </c>
      <c r="D851" s="20">
        <v>4.3230000000000004</v>
      </c>
      <c r="E851" s="20">
        <v>10.534999999999998</v>
      </c>
      <c r="F851" s="20">
        <v>5.9196666666666671</v>
      </c>
      <c r="G851" s="20" t="s">
        <v>17</v>
      </c>
      <c r="H851" s="20" t="s">
        <v>17</v>
      </c>
      <c r="I851" s="20">
        <v>6195.7977714498929</v>
      </c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</row>
    <row r="852" spans="1:35" s="3" customFormat="1" ht="15.75" customHeight="1" x14ac:dyDescent="0.25">
      <c r="A852" s="18" t="s">
        <v>993</v>
      </c>
      <c r="B852" s="17" t="s">
        <v>23</v>
      </c>
      <c r="C852" s="20">
        <v>0.251</v>
      </c>
      <c r="D852" s="20">
        <v>1.52</v>
      </c>
      <c r="E852" s="20">
        <v>0.55400000000000005</v>
      </c>
      <c r="F852" s="20">
        <v>0.77500000000000002</v>
      </c>
      <c r="G852" s="20" t="s">
        <v>17</v>
      </c>
      <c r="H852" s="20" t="s">
        <v>17</v>
      </c>
      <c r="I852" s="20">
        <v>908.7404946140723</v>
      </c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</row>
    <row r="853" spans="1:35" s="3" customFormat="1" ht="15.75" customHeight="1" x14ac:dyDescent="0.25">
      <c r="A853" s="18" t="s">
        <v>994</v>
      </c>
      <c r="B853" s="17" t="s">
        <v>598</v>
      </c>
      <c r="C853" s="20">
        <v>0.251</v>
      </c>
      <c r="D853" s="20">
        <v>1.52</v>
      </c>
      <c r="E853" s="20">
        <v>0.55400000000000005</v>
      </c>
      <c r="F853" s="20">
        <v>0.77500000000000002</v>
      </c>
      <c r="G853" s="20" t="s">
        <v>17</v>
      </c>
      <c r="H853" s="20" t="s">
        <v>17</v>
      </c>
      <c r="I853" s="20">
        <v>908.7404946140723</v>
      </c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</row>
    <row r="854" spans="1:35" s="3" customFormat="1" ht="15.75" customHeight="1" x14ac:dyDescent="0.25">
      <c r="A854" s="18" t="s">
        <v>995</v>
      </c>
      <c r="B854" s="17" t="s">
        <v>600</v>
      </c>
      <c r="C854" s="20">
        <v>0.18</v>
      </c>
      <c r="D854" s="20">
        <v>0.38500000000000001</v>
      </c>
      <c r="E854" s="20">
        <v>0.20500000000000002</v>
      </c>
      <c r="F854" s="20">
        <v>0.25666666666666665</v>
      </c>
      <c r="G854" s="20">
        <v>832264</v>
      </c>
      <c r="H854" s="20">
        <v>1.0362473347547974</v>
      </c>
      <c r="I854" s="20">
        <v>221.35738029850745</v>
      </c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</row>
    <row r="855" spans="1:35" s="3" customFormat="1" ht="15.75" customHeight="1" x14ac:dyDescent="0.25">
      <c r="A855" s="18" t="s">
        <v>996</v>
      </c>
      <c r="B855" s="17" t="s">
        <v>602</v>
      </c>
      <c r="C855" s="20">
        <v>0</v>
      </c>
      <c r="D855" s="20">
        <v>0</v>
      </c>
      <c r="E855" s="20">
        <v>0</v>
      </c>
      <c r="F855" s="20">
        <v>0</v>
      </c>
      <c r="G855" s="20">
        <v>916947</v>
      </c>
      <c r="H855" s="20">
        <v>1.0362473347547974</v>
      </c>
      <c r="I855" s="20">
        <v>0</v>
      </c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</row>
    <row r="856" spans="1:35" s="3" customFormat="1" ht="15.75" customHeight="1" x14ac:dyDescent="0.25">
      <c r="A856" s="18" t="s">
        <v>997</v>
      </c>
      <c r="B856" s="17" t="s">
        <v>604</v>
      </c>
      <c r="C856" s="20">
        <v>0</v>
      </c>
      <c r="D856" s="20">
        <v>0.70899999999999996</v>
      </c>
      <c r="E856" s="20">
        <v>0.192</v>
      </c>
      <c r="F856" s="20">
        <v>0.30033333333333334</v>
      </c>
      <c r="G856" s="20">
        <v>1081473</v>
      </c>
      <c r="H856" s="20">
        <v>1.0362473347547974</v>
      </c>
      <c r="I856" s="20">
        <v>336.57561199573553</v>
      </c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</row>
    <row r="857" spans="1:35" s="3" customFormat="1" ht="15.75" customHeight="1" x14ac:dyDescent="0.25">
      <c r="A857" s="18" t="s">
        <v>998</v>
      </c>
      <c r="B857" s="17" t="s">
        <v>606</v>
      </c>
      <c r="C857" s="20">
        <v>0</v>
      </c>
      <c r="D857" s="20">
        <v>0</v>
      </c>
      <c r="E857" s="20">
        <v>0.15</v>
      </c>
      <c r="F857" s="20">
        <v>4.9999999999999996E-2</v>
      </c>
      <c r="G857" s="20">
        <v>1191513</v>
      </c>
      <c r="H857" s="20">
        <v>1.0362473347547974</v>
      </c>
      <c r="I857" s="20">
        <v>61.735108528784636</v>
      </c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</row>
    <row r="858" spans="1:35" s="3" customFormat="1" ht="15.75" customHeight="1" x14ac:dyDescent="0.25">
      <c r="A858" s="18" t="s">
        <v>999</v>
      </c>
      <c r="B858" s="17" t="s">
        <v>608</v>
      </c>
      <c r="C858" s="20">
        <v>0</v>
      </c>
      <c r="D858" s="20">
        <v>0</v>
      </c>
      <c r="E858" s="20">
        <v>0</v>
      </c>
      <c r="F858" s="20">
        <v>0</v>
      </c>
      <c r="G858" s="20">
        <v>1217861</v>
      </c>
      <c r="H858" s="20">
        <v>1.0362473347547974</v>
      </c>
      <c r="I858" s="20">
        <v>0</v>
      </c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</row>
    <row r="859" spans="1:35" s="3" customFormat="1" ht="15.75" customHeight="1" x14ac:dyDescent="0.25">
      <c r="A859" s="18" t="s">
        <v>1000</v>
      </c>
      <c r="B859" s="17" t="s">
        <v>610</v>
      </c>
      <c r="C859" s="20">
        <v>0</v>
      </c>
      <c r="D859" s="20">
        <v>0</v>
      </c>
      <c r="E859" s="20">
        <v>0</v>
      </c>
      <c r="F859" s="20">
        <v>0</v>
      </c>
      <c r="G859" s="20">
        <v>1348495</v>
      </c>
      <c r="H859" s="20">
        <v>1.0362473347547974</v>
      </c>
      <c r="I859" s="20">
        <v>0</v>
      </c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</row>
    <row r="860" spans="1:35" s="3" customFormat="1" ht="15.75" customHeight="1" x14ac:dyDescent="0.25">
      <c r="A860" s="18" t="s">
        <v>1001</v>
      </c>
      <c r="B860" s="17" t="s">
        <v>612</v>
      </c>
      <c r="C860" s="20">
        <v>7.0999999999999994E-2</v>
      </c>
      <c r="D860" s="20">
        <v>0.42600000000000005</v>
      </c>
      <c r="E860" s="20">
        <v>7.0000000000000001E-3</v>
      </c>
      <c r="F860" s="20">
        <v>0.16800000000000001</v>
      </c>
      <c r="G860" s="20">
        <v>1660481</v>
      </c>
      <c r="H860" s="20">
        <v>1.0362473347547974</v>
      </c>
      <c r="I860" s="20">
        <v>289.07239379104476</v>
      </c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</row>
    <row r="861" spans="1:35" s="3" customFormat="1" ht="15.75" customHeight="1" x14ac:dyDescent="0.25">
      <c r="A861" s="18" t="s">
        <v>1002</v>
      </c>
      <c r="B861" s="17" t="s">
        <v>614</v>
      </c>
      <c r="C861" s="20">
        <v>0</v>
      </c>
      <c r="D861" s="20">
        <v>0</v>
      </c>
      <c r="E861" s="20">
        <v>0</v>
      </c>
      <c r="F861" s="20">
        <v>0</v>
      </c>
      <c r="G861" s="20">
        <v>1829434</v>
      </c>
      <c r="H861" s="20">
        <v>1.0362473347547974</v>
      </c>
      <c r="I861" s="20">
        <v>0</v>
      </c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</row>
    <row r="862" spans="1:35" s="3" customFormat="1" ht="15.75" customHeight="1" x14ac:dyDescent="0.25">
      <c r="A862" s="18" t="s">
        <v>1003</v>
      </c>
      <c r="B862" s="17" t="s">
        <v>616</v>
      </c>
      <c r="C862" s="20">
        <v>0</v>
      </c>
      <c r="D862" s="20">
        <v>0</v>
      </c>
      <c r="E862" s="20">
        <v>0</v>
      </c>
      <c r="F862" s="20">
        <v>0</v>
      </c>
      <c r="G862" s="20">
        <v>1811482</v>
      </c>
      <c r="H862" s="20">
        <v>1.0362473347547974</v>
      </c>
      <c r="I862" s="20">
        <v>0</v>
      </c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</row>
    <row r="863" spans="1:35" s="3" customFormat="1" ht="15.75" customHeight="1" x14ac:dyDescent="0.25">
      <c r="A863" s="18" t="s">
        <v>1004</v>
      </c>
      <c r="B863" s="17" t="s">
        <v>618</v>
      </c>
      <c r="C863" s="20">
        <v>0</v>
      </c>
      <c r="D863" s="20">
        <v>0</v>
      </c>
      <c r="E863" s="20">
        <v>0</v>
      </c>
      <c r="F863" s="20">
        <v>0</v>
      </c>
      <c r="G863" s="20">
        <v>1995800</v>
      </c>
      <c r="H863" s="20">
        <v>1.0362473347547974</v>
      </c>
      <c r="I863" s="20">
        <v>0</v>
      </c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</row>
    <row r="864" spans="1:35" s="3" customFormat="1" ht="15.75" customHeight="1" x14ac:dyDescent="0.25">
      <c r="A864" s="18" t="s">
        <v>1005</v>
      </c>
      <c r="B864" s="17" t="s">
        <v>620</v>
      </c>
      <c r="C864" s="20">
        <v>0</v>
      </c>
      <c r="D864" s="20">
        <v>0</v>
      </c>
      <c r="E864" s="20">
        <v>0</v>
      </c>
      <c r="F864" s="20">
        <v>0</v>
      </c>
      <c r="G864" s="20">
        <v>1899778</v>
      </c>
      <c r="H864" s="20">
        <v>1.0362473347547974</v>
      </c>
      <c r="I864" s="20">
        <v>0</v>
      </c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</row>
    <row r="865" spans="1:35" s="3" customFormat="1" ht="15.75" customHeight="1" x14ac:dyDescent="0.25">
      <c r="A865" s="18" t="s">
        <v>1006</v>
      </c>
      <c r="B865" s="17" t="s">
        <v>622</v>
      </c>
      <c r="C865" s="20">
        <v>0</v>
      </c>
      <c r="D865" s="20">
        <v>0</v>
      </c>
      <c r="E865" s="20">
        <v>0</v>
      </c>
      <c r="F865" s="20">
        <v>0</v>
      </c>
      <c r="G865" s="20">
        <v>2093080</v>
      </c>
      <c r="H865" s="20">
        <v>1.0362473347547974</v>
      </c>
      <c r="I865" s="20">
        <v>0</v>
      </c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</row>
    <row r="866" spans="1:35" s="3" customFormat="1" ht="15.75" customHeight="1" x14ac:dyDescent="0.25">
      <c r="A866" s="18" t="s">
        <v>1007</v>
      </c>
      <c r="B866" s="17" t="s">
        <v>624</v>
      </c>
      <c r="C866" s="20">
        <v>0</v>
      </c>
      <c r="D866" s="20">
        <v>0</v>
      </c>
      <c r="E866" s="20">
        <v>0</v>
      </c>
      <c r="F866" s="20">
        <v>0</v>
      </c>
      <c r="G866" s="20" t="s">
        <v>17</v>
      </c>
      <c r="H866" s="20" t="s">
        <v>17</v>
      </c>
      <c r="I866" s="20">
        <v>0</v>
      </c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</row>
    <row r="867" spans="1:35" s="3" customFormat="1" ht="15.75" customHeight="1" x14ac:dyDescent="0.25">
      <c r="A867" s="18" t="s">
        <v>1008</v>
      </c>
      <c r="B867" s="17" t="s">
        <v>600</v>
      </c>
      <c r="C867" s="20">
        <v>0</v>
      </c>
      <c r="D867" s="20">
        <v>0</v>
      </c>
      <c r="E867" s="20">
        <v>0</v>
      </c>
      <c r="F867" s="20">
        <v>0</v>
      </c>
      <c r="G867" s="20">
        <v>962789</v>
      </c>
      <c r="H867" s="20">
        <v>1.0362473347547974</v>
      </c>
      <c r="I867" s="20">
        <v>0</v>
      </c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</row>
    <row r="868" spans="1:35" s="3" customFormat="1" ht="15.75" customHeight="1" x14ac:dyDescent="0.25">
      <c r="A868" s="18" t="s">
        <v>1009</v>
      </c>
      <c r="B868" s="17" t="s">
        <v>602</v>
      </c>
      <c r="C868" s="20">
        <v>0</v>
      </c>
      <c r="D868" s="20">
        <v>0</v>
      </c>
      <c r="E868" s="20">
        <v>0</v>
      </c>
      <c r="F868" s="20">
        <v>0</v>
      </c>
      <c r="G868" s="20">
        <v>1060753</v>
      </c>
      <c r="H868" s="20">
        <v>1.0362473347547974</v>
      </c>
      <c r="I868" s="20">
        <v>0</v>
      </c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</row>
    <row r="869" spans="1:35" s="3" customFormat="1" ht="15.75" customHeight="1" x14ac:dyDescent="0.25">
      <c r="A869" s="18" t="s">
        <v>1010</v>
      </c>
      <c r="B869" s="17" t="s">
        <v>604</v>
      </c>
      <c r="C869" s="20">
        <v>0</v>
      </c>
      <c r="D869" s="20">
        <v>0</v>
      </c>
      <c r="E869" s="20">
        <v>0</v>
      </c>
      <c r="F869" s="20">
        <v>0</v>
      </c>
      <c r="G869" s="20">
        <v>1251082</v>
      </c>
      <c r="H869" s="20">
        <v>1.0362473347547974</v>
      </c>
      <c r="I869" s="20">
        <v>0</v>
      </c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</row>
    <row r="870" spans="1:35" s="3" customFormat="1" ht="15.75" customHeight="1" x14ac:dyDescent="0.25">
      <c r="A870" s="18" t="s">
        <v>1011</v>
      </c>
      <c r="B870" s="17" t="s">
        <v>606</v>
      </c>
      <c r="C870" s="20">
        <v>0</v>
      </c>
      <c r="D870" s="20">
        <v>0</v>
      </c>
      <c r="E870" s="20">
        <v>0</v>
      </c>
      <c r="F870" s="20">
        <v>0</v>
      </c>
      <c r="G870" s="20">
        <v>1378379</v>
      </c>
      <c r="H870" s="20">
        <v>1.0362473347547974</v>
      </c>
      <c r="I870" s="20">
        <v>0</v>
      </c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</row>
    <row r="871" spans="1:35" s="3" customFormat="1" ht="15.75" customHeight="1" x14ac:dyDescent="0.25">
      <c r="A871" s="18" t="s">
        <v>1012</v>
      </c>
      <c r="B871" s="17" t="s">
        <v>630</v>
      </c>
      <c r="C871" s="20">
        <v>0</v>
      </c>
      <c r="D871" s="20">
        <v>0</v>
      </c>
      <c r="E871" s="20">
        <v>0</v>
      </c>
      <c r="F871" s="20">
        <v>0</v>
      </c>
      <c r="G871" s="20">
        <v>1408859</v>
      </c>
      <c r="H871" s="20">
        <v>1.0362473347547974</v>
      </c>
      <c r="I871" s="20">
        <v>0</v>
      </c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</row>
    <row r="872" spans="1:35" s="3" customFormat="1" ht="15.75" customHeight="1" x14ac:dyDescent="0.25">
      <c r="A872" s="18" t="s">
        <v>1013</v>
      </c>
      <c r="B872" s="17" t="s">
        <v>632</v>
      </c>
      <c r="C872" s="20">
        <v>0</v>
      </c>
      <c r="D872" s="20">
        <v>0</v>
      </c>
      <c r="E872" s="20">
        <v>0</v>
      </c>
      <c r="F872" s="20">
        <v>0</v>
      </c>
      <c r="G872" s="20">
        <v>1552211</v>
      </c>
      <c r="H872" s="20">
        <v>1.0362473347547974</v>
      </c>
      <c r="I872" s="20">
        <v>0</v>
      </c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</row>
    <row r="873" spans="1:35" s="3" customFormat="1" ht="15.75" customHeight="1" x14ac:dyDescent="0.25">
      <c r="A873" s="18" t="s">
        <v>1014</v>
      </c>
      <c r="B873" s="17" t="s">
        <v>612</v>
      </c>
      <c r="C873" s="20">
        <v>0</v>
      </c>
      <c r="D873" s="20">
        <v>0</v>
      </c>
      <c r="E873" s="20">
        <v>0</v>
      </c>
      <c r="F873" s="20">
        <v>0</v>
      </c>
      <c r="G873" s="20">
        <v>1920895</v>
      </c>
      <c r="H873" s="20">
        <v>1.0362473347547974</v>
      </c>
      <c r="I873" s="20">
        <v>0</v>
      </c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</row>
    <row r="874" spans="1:35" s="3" customFormat="1" ht="15.75" customHeight="1" x14ac:dyDescent="0.25">
      <c r="A874" s="18" t="s">
        <v>1015</v>
      </c>
      <c r="B874" s="17" t="s">
        <v>614</v>
      </c>
      <c r="C874" s="20">
        <v>0</v>
      </c>
      <c r="D874" s="20">
        <v>0</v>
      </c>
      <c r="E874" s="20">
        <v>0</v>
      </c>
      <c r="F874" s="20">
        <v>0</v>
      </c>
      <c r="G874" s="20">
        <v>2116346</v>
      </c>
      <c r="H874" s="20">
        <v>1.0362473347547974</v>
      </c>
      <c r="I874" s="20">
        <v>0</v>
      </c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</row>
    <row r="875" spans="1:35" s="3" customFormat="1" ht="15.75" customHeight="1" x14ac:dyDescent="0.25">
      <c r="A875" s="18" t="s">
        <v>1016</v>
      </c>
      <c r="B875" s="17" t="s">
        <v>636</v>
      </c>
      <c r="C875" s="20">
        <v>0</v>
      </c>
      <c r="D875" s="20">
        <v>0</v>
      </c>
      <c r="E875" s="20">
        <v>0</v>
      </c>
      <c r="F875" s="20">
        <v>0</v>
      </c>
      <c r="G875" s="20">
        <v>2095579</v>
      </c>
      <c r="H875" s="20">
        <v>1.0362473347547974</v>
      </c>
      <c r="I875" s="20">
        <v>0</v>
      </c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</row>
    <row r="876" spans="1:35" s="3" customFormat="1" ht="15.75" customHeight="1" x14ac:dyDescent="0.25">
      <c r="A876" s="18" t="s">
        <v>1017</v>
      </c>
      <c r="B876" s="17" t="s">
        <v>618</v>
      </c>
      <c r="C876" s="20">
        <v>0</v>
      </c>
      <c r="D876" s="20">
        <v>0</v>
      </c>
      <c r="E876" s="20">
        <v>0</v>
      </c>
      <c r="F876" s="20">
        <v>0</v>
      </c>
      <c r="G876" s="20">
        <v>2308803</v>
      </c>
      <c r="H876" s="20">
        <v>1.0362473347547974</v>
      </c>
      <c r="I876" s="20">
        <v>0</v>
      </c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</row>
    <row r="877" spans="1:35" s="3" customFormat="1" ht="15.75" customHeight="1" x14ac:dyDescent="0.25">
      <c r="A877" s="18" t="s">
        <v>1018</v>
      </c>
      <c r="B877" s="17" t="s">
        <v>620</v>
      </c>
      <c r="C877" s="20">
        <v>0</v>
      </c>
      <c r="D877" s="20">
        <v>0</v>
      </c>
      <c r="E877" s="20">
        <v>0</v>
      </c>
      <c r="F877" s="20">
        <v>0</v>
      </c>
      <c r="G877" s="20">
        <v>2197721</v>
      </c>
      <c r="H877" s="20">
        <v>1.0362473347547974</v>
      </c>
      <c r="I877" s="20">
        <v>0</v>
      </c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</row>
    <row r="878" spans="1:35" s="3" customFormat="1" ht="15.75" customHeight="1" x14ac:dyDescent="0.25">
      <c r="A878" s="18" t="s">
        <v>1019</v>
      </c>
      <c r="B878" s="17" t="s">
        <v>640</v>
      </c>
      <c r="C878" s="20">
        <v>0</v>
      </c>
      <c r="D878" s="20">
        <v>0</v>
      </c>
      <c r="E878" s="20">
        <v>0</v>
      </c>
      <c r="F878" s="20">
        <v>0</v>
      </c>
      <c r="G878" s="20">
        <v>2421339</v>
      </c>
      <c r="H878" s="20">
        <v>1.0362473347547974</v>
      </c>
      <c r="I878" s="20">
        <v>0</v>
      </c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</row>
    <row r="879" spans="1:35" s="3" customFormat="1" ht="15.75" customHeight="1" x14ac:dyDescent="0.25">
      <c r="A879" s="18" t="s">
        <v>1020</v>
      </c>
      <c r="B879" s="17" t="s">
        <v>49</v>
      </c>
      <c r="C879" s="20">
        <v>2.6499999999999995</v>
      </c>
      <c r="D879" s="20">
        <v>2.8029999999999999</v>
      </c>
      <c r="E879" s="20">
        <v>9.9809999999999981</v>
      </c>
      <c r="F879" s="20">
        <v>5.1446666666666658</v>
      </c>
      <c r="G879" s="20" t="s">
        <v>17</v>
      </c>
      <c r="H879" s="20" t="s">
        <v>17</v>
      </c>
      <c r="I879" s="20">
        <v>5287.0572768358206</v>
      </c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</row>
    <row r="880" spans="1:35" s="3" customFormat="1" ht="15.75" customHeight="1" x14ac:dyDescent="0.25">
      <c r="A880" s="18" t="s">
        <v>1021</v>
      </c>
      <c r="B880" s="17" t="s">
        <v>598</v>
      </c>
      <c r="C880" s="20">
        <v>2.6499999999999995</v>
      </c>
      <c r="D880" s="20">
        <v>2.8029999999999999</v>
      </c>
      <c r="E880" s="20">
        <v>9.9809999999999981</v>
      </c>
      <c r="F880" s="20">
        <v>5.1446666666666658</v>
      </c>
      <c r="G880" s="20" t="s">
        <v>17</v>
      </c>
      <c r="H880" s="20" t="s">
        <v>17</v>
      </c>
      <c r="I880" s="20">
        <v>5287.0572768358206</v>
      </c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</row>
    <row r="881" spans="1:35" s="3" customFormat="1" ht="15.75" customHeight="1" x14ac:dyDescent="0.25">
      <c r="A881" s="18" t="s">
        <v>1022</v>
      </c>
      <c r="B881" s="17" t="s">
        <v>600</v>
      </c>
      <c r="C881" s="20">
        <v>2.0519999999999996</v>
      </c>
      <c r="D881" s="20">
        <v>0.99399999999999999</v>
      </c>
      <c r="E881" s="20">
        <v>2.8959999999999995</v>
      </c>
      <c r="F881" s="20">
        <v>1.9806666666666661</v>
      </c>
      <c r="G881" s="20">
        <v>689941</v>
      </c>
      <c r="H881" s="20">
        <v>1.0362473347547974</v>
      </c>
      <c r="I881" s="20">
        <v>1416.0766873432831</v>
      </c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</row>
    <row r="882" spans="1:35" s="3" customFormat="1" ht="15.75" customHeight="1" x14ac:dyDescent="0.25">
      <c r="A882" s="18" t="s">
        <v>1023</v>
      </c>
      <c r="B882" s="17" t="s">
        <v>602</v>
      </c>
      <c r="C882" s="20">
        <v>0</v>
      </c>
      <c r="D882" s="20">
        <v>0</v>
      </c>
      <c r="E882" s="20">
        <v>0.32100000000000001</v>
      </c>
      <c r="F882" s="20">
        <v>0.107</v>
      </c>
      <c r="G882" s="20">
        <v>760142</v>
      </c>
      <c r="H882" s="20">
        <v>1.0362473347547974</v>
      </c>
      <c r="I882" s="20">
        <v>84.283378004264392</v>
      </c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</row>
    <row r="883" spans="1:35" s="3" customFormat="1" ht="15.75" customHeight="1" x14ac:dyDescent="0.25">
      <c r="A883" s="18" t="s">
        <v>1024</v>
      </c>
      <c r="B883" s="17" t="s">
        <v>604</v>
      </c>
      <c r="C883" s="20">
        <v>7.0000000000000007E-2</v>
      </c>
      <c r="D883" s="20">
        <v>0.52300000000000002</v>
      </c>
      <c r="E883" s="20">
        <v>2.9879999999999995</v>
      </c>
      <c r="F883" s="20">
        <v>1.1936666666666664</v>
      </c>
      <c r="G883" s="20">
        <v>896533</v>
      </c>
      <c r="H883" s="20">
        <v>1.0362473347547974</v>
      </c>
      <c r="I883" s="20">
        <v>1108.9520618891252</v>
      </c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</row>
    <row r="884" spans="1:35" s="3" customFormat="1" ht="15.75" customHeight="1" x14ac:dyDescent="0.25">
      <c r="A884" s="18" t="s">
        <v>1025</v>
      </c>
      <c r="B884" s="17" t="s">
        <v>606</v>
      </c>
      <c r="C884" s="20">
        <v>0</v>
      </c>
      <c r="D884" s="20">
        <v>0</v>
      </c>
      <c r="E884" s="20">
        <v>0</v>
      </c>
      <c r="F884" s="20">
        <v>0</v>
      </c>
      <c r="G884" s="20">
        <v>953480</v>
      </c>
      <c r="H884" s="20">
        <v>1.0362473347547974</v>
      </c>
      <c r="I884" s="20">
        <v>0</v>
      </c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</row>
    <row r="885" spans="1:35" s="3" customFormat="1" ht="15.75" customHeight="1" x14ac:dyDescent="0.25">
      <c r="A885" s="18" t="s">
        <v>1026</v>
      </c>
      <c r="B885" s="17" t="s">
        <v>630</v>
      </c>
      <c r="C885" s="20">
        <v>0</v>
      </c>
      <c r="D885" s="20">
        <v>0</v>
      </c>
      <c r="E885" s="20">
        <v>0</v>
      </c>
      <c r="F885" s="20">
        <v>0</v>
      </c>
      <c r="G885" s="20">
        <v>1009598</v>
      </c>
      <c r="H885" s="20">
        <v>1.0362473347547974</v>
      </c>
      <c r="I885" s="20">
        <v>0</v>
      </c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</row>
    <row r="886" spans="1:35" s="3" customFormat="1" ht="15.75" customHeight="1" x14ac:dyDescent="0.25">
      <c r="A886" s="18" t="s">
        <v>1027</v>
      </c>
      <c r="B886" s="17" t="s">
        <v>632</v>
      </c>
      <c r="C886" s="20">
        <v>0</v>
      </c>
      <c r="D886" s="20">
        <v>0</v>
      </c>
      <c r="E886" s="20">
        <v>0</v>
      </c>
      <c r="F886" s="20">
        <v>0</v>
      </c>
      <c r="G886" s="20">
        <v>1112324</v>
      </c>
      <c r="H886" s="20">
        <v>1.0362473347547974</v>
      </c>
      <c r="I886" s="20">
        <v>0</v>
      </c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</row>
    <row r="887" spans="1:35" s="3" customFormat="1" ht="15.75" customHeight="1" x14ac:dyDescent="0.25">
      <c r="A887" s="18" t="s">
        <v>1028</v>
      </c>
      <c r="B887" s="17" t="s">
        <v>612</v>
      </c>
      <c r="C887" s="20">
        <v>0.52800000000000002</v>
      </c>
      <c r="D887" s="20">
        <v>1.286</v>
      </c>
      <c r="E887" s="20">
        <v>3.3170000000000002</v>
      </c>
      <c r="F887" s="20">
        <v>1.7103333333333335</v>
      </c>
      <c r="G887" s="20">
        <v>1376526</v>
      </c>
      <c r="H887" s="20">
        <v>1.0362473347547974</v>
      </c>
      <c r="I887" s="20">
        <v>2439.6560656119404</v>
      </c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</row>
    <row r="888" spans="1:35" s="3" customFormat="1" ht="15.75" customHeight="1" x14ac:dyDescent="0.25">
      <c r="A888" s="18" t="s">
        <v>1029</v>
      </c>
      <c r="B888" s="17" t="s">
        <v>614</v>
      </c>
      <c r="C888" s="20">
        <v>0</v>
      </c>
      <c r="D888" s="20">
        <v>0</v>
      </c>
      <c r="E888" s="20">
        <v>0</v>
      </c>
      <c r="F888" s="20">
        <v>0</v>
      </c>
      <c r="G888" s="20">
        <v>1516588</v>
      </c>
      <c r="H888" s="20">
        <v>1.0362473347547974</v>
      </c>
      <c r="I888" s="20">
        <v>0</v>
      </c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</row>
    <row r="889" spans="1:35" s="3" customFormat="1" ht="15.75" customHeight="1" x14ac:dyDescent="0.25">
      <c r="A889" s="18" t="s">
        <v>1030</v>
      </c>
      <c r="B889" s="17" t="s">
        <v>616</v>
      </c>
      <c r="C889" s="20">
        <v>0</v>
      </c>
      <c r="D889" s="20">
        <v>0</v>
      </c>
      <c r="E889" s="20">
        <v>0.45900000000000002</v>
      </c>
      <c r="F889" s="20">
        <v>0.153</v>
      </c>
      <c r="G889" s="20">
        <v>1501705</v>
      </c>
      <c r="H889" s="20">
        <v>1.0362473347547974</v>
      </c>
      <c r="I889" s="20">
        <v>238.08908398720681</v>
      </c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</row>
    <row r="890" spans="1:35" s="3" customFormat="1" ht="15.75" customHeight="1" x14ac:dyDescent="0.25">
      <c r="A890" s="18" t="s">
        <v>1031</v>
      </c>
      <c r="B890" s="17" t="s">
        <v>618</v>
      </c>
      <c r="C890" s="20">
        <v>0</v>
      </c>
      <c r="D890" s="20">
        <v>0</v>
      </c>
      <c r="E890" s="20">
        <v>0</v>
      </c>
      <c r="F890" s="20">
        <v>0</v>
      </c>
      <c r="G890" s="20">
        <v>1654504</v>
      </c>
      <c r="H890" s="20">
        <v>1.0362473347547974</v>
      </c>
      <c r="I890" s="20">
        <v>0</v>
      </c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</row>
    <row r="891" spans="1:35" s="3" customFormat="1" ht="15.75" customHeight="1" x14ac:dyDescent="0.25">
      <c r="A891" s="18" t="s">
        <v>1032</v>
      </c>
      <c r="B891" s="17" t="s">
        <v>620</v>
      </c>
      <c r="C891" s="20">
        <v>0</v>
      </c>
      <c r="D891" s="20">
        <v>0</v>
      </c>
      <c r="E891" s="20">
        <v>0</v>
      </c>
      <c r="F891" s="20">
        <v>0</v>
      </c>
      <c r="G891" s="20">
        <v>1574901</v>
      </c>
      <c r="H891" s="20">
        <v>1.0362473347547974</v>
      </c>
      <c r="I891" s="20">
        <v>0</v>
      </c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</row>
    <row r="892" spans="1:35" s="3" customFormat="1" ht="15.75" customHeight="1" x14ac:dyDescent="0.25">
      <c r="A892" s="18" t="s">
        <v>1033</v>
      </c>
      <c r="B892" s="17" t="s">
        <v>640</v>
      </c>
      <c r="C892" s="20">
        <v>0</v>
      </c>
      <c r="D892" s="20">
        <v>0</v>
      </c>
      <c r="E892" s="20">
        <v>0</v>
      </c>
      <c r="F892" s="20">
        <v>0</v>
      </c>
      <c r="G892" s="20">
        <v>1735147</v>
      </c>
      <c r="H892" s="20">
        <v>1.0362473347547974</v>
      </c>
      <c r="I892" s="20">
        <v>0</v>
      </c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</row>
    <row r="893" spans="1:35" s="3" customFormat="1" ht="15.75" customHeight="1" x14ac:dyDescent="0.25">
      <c r="A893" s="18" t="s">
        <v>1034</v>
      </c>
      <c r="B893" s="17" t="s">
        <v>624</v>
      </c>
      <c r="C893" s="20">
        <v>0</v>
      </c>
      <c r="D893" s="20">
        <v>0</v>
      </c>
      <c r="E893" s="20">
        <v>0</v>
      </c>
      <c r="F893" s="20">
        <v>0</v>
      </c>
      <c r="G893" s="20" t="s">
        <v>17</v>
      </c>
      <c r="H893" s="20" t="s">
        <v>17</v>
      </c>
      <c r="I893" s="20">
        <v>0</v>
      </c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</row>
    <row r="894" spans="1:35" s="3" customFormat="1" ht="15.75" customHeight="1" x14ac:dyDescent="0.25">
      <c r="A894" s="18" t="s">
        <v>1035</v>
      </c>
      <c r="B894" s="17" t="s">
        <v>600</v>
      </c>
      <c r="C894" s="20">
        <v>0</v>
      </c>
      <c r="D894" s="20">
        <v>0</v>
      </c>
      <c r="E894" s="20">
        <v>0</v>
      </c>
      <c r="F894" s="20">
        <v>0</v>
      </c>
      <c r="G894" s="20">
        <v>798145</v>
      </c>
      <c r="H894" s="20">
        <v>1.0362473347547974</v>
      </c>
      <c r="I894" s="20">
        <v>0</v>
      </c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</row>
    <row r="895" spans="1:35" s="3" customFormat="1" ht="15.75" customHeight="1" x14ac:dyDescent="0.25">
      <c r="A895" s="18" t="s">
        <v>1036</v>
      </c>
      <c r="B895" s="17" t="s">
        <v>602</v>
      </c>
      <c r="C895" s="20">
        <v>0</v>
      </c>
      <c r="D895" s="20">
        <v>0</v>
      </c>
      <c r="E895" s="20">
        <v>0</v>
      </c>
      <c r="F895" s="20">
        <v>0</v>
      </c>
      <c r="G895" s="20">
        <v>879356</v>
      </c>
      <c r="H895" s="20">
        <v>1.0362473347547974</v>
      </c>
      <c r="I895" s="20">
        <v>0</v>
      </c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</row>
    <row r="896" spans="1:35" s="3" customFormat="1" ht="15.75" customHeight="1" x14ac:dyDescent="0.25">
      <c r="A896" s="18" t="s">
        <v>1037</v>
      </c>
      <c r="B896" s="17" t="s">
        <v>604</v>
      </c>
      <c r="C896" s="20">
        <v>0</v>
      </c>
      <c r="D896" s="20">
        <v>0</v>
      </c>
      <c r="E896" s="20">
        <v>0</v>
      </c>
      <c r="F896" s="20">
        <v>0</v>
      </c>
      <c r="G896" s="20">
        <v>1037138</v>
      </c>
      <c r="H896" s="20">
        <v>1.0362473347547974</v>
      </c>
      <c r="I896" s="20">
        <v>0</v>
      </c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</row>
    <row r="897" spans="1:35" s="3" customFormat="1" ht="15.75" customHeight="1" x14ac:dyDescent="0.25">
      <c r="A897" s="18" t="s">
        <v>1038</v>
      </c>
      <c r="B897" s="17" t="s">
        <v>606</v>
      </c>
      <c r="C897" s="20">
        <v>0</v>
      </c>
      <c r="D897" s="20">
        <v>0</v>
      </c>
      <c r="E897" s="20">
        <v>0</v>
      </c>
      <c r="F897" s="20">
        <v>0</v>
      </c>
      <c r="G897" s="20">
        <v>1142666</v>
      </c>
      <c r="H897" s="20">
        <v>1.0362473347547974</v>
      </c>
      <c r="I897" s="20">
        <v>0</v>
      </c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</row>
    <row r="898" spans="1:35" s="3" customFormat="1" ht="15.75" customHeight="1" x14ac:dyDescent="0.25">
      <c r="A898" s="18" t="s">
        <v>1039</v>
      </c>
      <c r="B898" s="17" t="s">
        <v>630</v>
      </c>
      <c r="C898" s="20">
        <v>0</v>
      </c>
      <c r="D898" s="20">
        <v>0</v>
      </c>
      <c r="E898" s="20">
        <v>0</v>
      </c>
      <c r="F898" s="20">
        <v>0</v>
      </c>
      <c r="G898" s="20">
        <v>1167934</v>
      </c>
      <c r="H898" s="20">
        <v>1.0362473347547974</v>
      </c>
      <c r="I898" s="20">
        <v>0</v>
      </c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</row>
    <row r="899" spans="1:35" s="3" customFormat="1" ht="15.75" customHeight="1" x14ac:dyDescent="0.25">
      <c r="A899" s="18" t="s">
        <v>1040</v>
      </c>
      <c r="B899" s="17" t="s">
        <v>632</v>
      </c>
      <c r="C899" s="20">
        <v>0</v>
      </c>
      <c r="D899" s="20">
        <v>0</v>
      </c>
      <c r="E899" s="20">
        <v>0</v>
      </c>
      <c r="F899" s="20">
        <v>0</v>
      </c>
      <c r="G899" s="20">
        <v>1286771</v>
      </c>
      <c r="H899" s="20">
        <v>1.0362473347547974</v>
      </c>
      <c r="I899" s="20">
        <v>0</v>
      </c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</row>
    <row r="900" spans="1:35" s="3" customFormat="1" ht="15.75" customHeight="1" x14ac:dyDescent="0.25">
      <c r="A900" s="18" t="s">
        <v>1041</v>
      </c>
      <c r="B900" s="17" t="s">
        <v>612</v>
      </c>
      <c r="C900" s="20">
        <v>0</v>
      </c>
      <c r="D900" s="20">
        <v>0</v>
      </c>
      <c r="E900" s="20">
        <v>0</v>
      </c>
      <c r="F900" s="20">
        <v>0</v>
      </c>
      <c r="G900" s="20">
        <v>1592408</v>
      </c>
      <c r="H900" s="20">
        <v>1.0362473347547974</v>
      </c>
      <c r="I900" s="20">
        <v>0</v>
      </c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</row>
    <row r="901" spans="1:35" s="3" customFormat="1" ht="15.75" customHeight="1" x14ac:dyDescent="0.25">
      <c r="A901" s="18" t="s">
        <v>1042</v>
      </c>
      <c r="B901" s="17" t="s">
        <v>614</v>
      </c>
      <c r="C901" s="20">
        <v>0</v>
      </c>
      <c r="D901" s="20">
        <v>0</v>
      </c>
      <c r="E901" s="20">
        <v>0</v>
      </c>
      <c r="F901" s="20">
        <v>0</v>
      </c>
      <c r="G901" s="20">
        <v>1754435</v>
      </c>
      <c r="H901" s="20">
        <v>1.0362473347547974</v>
      </c>
      <c r="I901" s="20">
        <v>0</v>
      </c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</row>
    <row r="902" spans="1:35" s="3" customFormat="1" ht="15.75" customHeight="1" x14ac:dyDescent="0.25">
      <c r="A902" s="18" t="s">
        <v>1043</v>
      </c>
      <c r="B902" s="17" t="s">
        <v>616</v>
      </c>
      <c r="C902" s="20">
        <v>0</v>
      </c>
      <c r="D902" s="20">
        <v>0</v>
      </c>
      <c r="E902" s="20">
        <v>0</v>
      </c>
      <c r="F902" s="20">
        <v>0</v>
      </c>
      <c r="G902" s="20">
        <v>1737219</v>
      </c>
      <c r="H902" s="20">
        <v>1.0362473347547974</v>
      </c>
      <c r="I902" s="20">
        <v>0</v>
      </c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</row>
    <row r="903" spans="1:35" s="3" customFormat="1" ht="15.75" customHeight="1" x14ac:dyDescent="0.25">
      <c r="A903" s="18" t="s">
        <v>1044</v>
      </c>
      <c r="B903" s="17" t="s">
        <v>618</v>
      </c>
      <c r="C903" s="20">
        <v>0</v>
      </c>
      <c r="D903" s="20">
        <v>0</v>
      </c>
      <c r="E903" s="20">
        <v>0</v>
      </c>
      <c r="F903" s="20">
        <v>0</v>
      </c>
      <c r="G903" s="20">
        <v>1913981</v>
      </c>
      <c r="H903" s="20">
        <v>1.0362473347547974</v>
      </c>
      <c r="I903" s="20">
        <v>0</v>
      </c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</row>
    <row r="904" spans="1:35" s="3" customFormat="1" ht="15.75" customHeight="1" x14ac:dyDescent="0.25">
      <c r="A904" s="18" t="s">
        <v>1045</v>
      </c>
      <c r="B904" s="17" t="s">
        <v>620</v>
      </c>
      <c r="C904" s="20">
        <v>0</v>
      </c>
      <c r="D904" s="20">
        <v>0</v>
      </c>
      <c r="E904" s="20">
        <v>0</v>
      </c>
      <c r="F904" s="20">
        <v>0</v>
      </c>
      <c r="G904" s="20">
        <v>1821895</v>
      </c>
      <c r="H904" s="20">
        <v>1.0362473347547974</v>
      </c>
      <c r="I904" s="20">
        <v>0</v>
      </c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</row>
    <row r="905" spans="1:35" s="3" customFormat="1" ht="15.75" customHeight="1" x14ac:dyDescent="0.25">
      <c r="A905" s="18" t="s">
        <v>1046</v>
      </c>
      <c r="B905" s="17" t="s">
        <v>640</v>
      </c>
      <c r="C905" s="20">
        <v>0</v>
      </c>
      <c r="D905" s="20">
        <v>0</v>
      </c>
      <c r="E905" s="20">
        <v>0</v>
      </c>
      <c r="F905" s="20">
        <v>0</v>
      </c>
      <c r="G905" s="20">
        <v>2007272</v>
      </c>
      <c r="H905" s="20">
        <v>1.0362473347547974</v>
      </c>
      <c r="I905" s="20">
        <v>0</v>
      </c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</row>
    <row r="906" spans="1:35" s="3" customFormat="1" ht="15.75" customHeight="1" x14ac:dyDescent="0.25">
      <c r="A906" s="18" t="s">
        <v>1047</v>
      </c>
      <c r="B906" s="17" t="s">
        <v>62</v>
      </c>
      <c r="C906" s="20">
        <v>1.827</v>
      </c>
      <c r="D906" s="20">
        <v>1.4260000000000002</v>
      </c>
      <c r="E906" s="20">
        <v>2.8860000000000001</v>
      </c>
      <c r="F906" s="20">
        <v>2.0463333333333336</v>
      </c>
      <c r="G906" s="20" t="s">
        <v>17</v>
      </c>
      <c r="H906" s="20" t="s">
        <v>17</v>
      </c>
      <c r="I906" s="20">
        <v>4878.3762404556564</v>
      </c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</row>
    <row r="907" spans="1:35" s="3" customFormat="1" ht="15.75" customHeight="1" x14ac:dyDescent="0.25">
      <c r="A907" s="18" t="s">
        <v>1048</v>
      </c>
      <c r="B907" s="17" t="s">
        <v>23</v>
      </c>
      <c r="C907" s="20">
        <v>1.827</v>
      </c>
      <c r="D907" s="20">
        <v>1.4260000000000002</v>
      </c>
      <c r="E907" s="20">
        <v>2.8860000000000001</v>
      </c>
      <c r="F907" s="20">
        <v>2.0463333333333336</v>
      </c>
      <c r="G907" s="20" t="s">
        <v>17</v>
      </c>
      <c r="H907" s="20" t="s">
        <v>17</v>
      </c>
      <c r="I907" s="20">
        <v>4878.3762404556564</v>
      </c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</row>
    <row r="908" spans="1:35" s="3" customFormat="1" ht="15.75" customHeight="1" x14ac:dyDescent="0.25">
      <c r="A908" s="18" t="s">
        <v>1049</v>
      </c>
      <c r="B908" s="17" t="s">
        <v>671</v>
      </c>
      <c r="C908" s="20">
        <v>1.2669999999999999</v>
      </c>
      <c r="D908" s="20">
        <v>0.81800000000000006</v>
      </c>
      <c r="E908" s="20">
        <v>2.2800000000000002</v>
      </c>
      <c r="F908" s="20">
        <v>1.4550000000000001</v>
      </c>
      <c r="G908" s="20" t="s">
        <v>17</v>
      </c>
      <c r="H908" s="20" t="s">
        <v>17</v>
      </c>
      <c r="I908" s="20">
        <v>3028.4344406401619</v>
      </c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</row>
    <row r="909" spans="1:35" s="3" customFormat="1" ht="15.75" customHeight="1" x14ac:dyDescent="0.25">
      <c r="A909" s="18" t="s">
        <v>1050</v>
      </c>
      <c r="B909" s="17" t="s">
        <v>673</v>
      </c>
      <c r="C909" s="20">
        <v>0</v>
      </c>
      <c r="D909" s="20">
        <v>0</v>
      </c>
      <c r="E909" s="20">
        <v>0</v>
      </c>
      <c r="F909" s="20">
        <v>0</v>
      </c>
      <c r="G909" s="20">
        <v>1296141</v>
      </c>
      <c r="H909" s="20">
        <v>1.0351681957186543</v>
      </c>
      <c r="I909" s="20">
        <v>0</v>
      </c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</row>
    <row r="910" spans="1:35" s="3" customFormat="1" ht="15.75" customHeight="1" x14ac:dyDescent="0.25">
      <c r="A910" s="18" t="s">
        <v>1051</v>
      </c>
      <c r="B910" s="17" t="s">
        <v>675</v>
      </c>
      <c r="C910" s="20">
        <v>0</v>
      </c>
      <c r="D910" s="20">
        <v>0.22700000000000001</v>
      </c>
      <c r="E910" s="20">
        <v>0.20499999999999999</v>
      </c>
      <c r="F910" s="20">
        <v>0.14399999999999999</v>
      </c>
      <c r="G910" s="20">
        <v>1428024</v>
      </c>
      <c r="H910" s="20">
        <v>1.0351681957186543</v>
      </c>
      <c r="I910" s="20">
        <v>212.8672839633027</v>
      </c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</row>
    <row r="911" spans="1:35" s="3" customFormat="1" ht="15.75" customHeight="1" x14ac:dyDescent="0.25">
      <c r="A911" s="18" t="s">
        <v>1052</v>
      </c>
      <c r="B911" s="17" t="s">
        <v>677</v>
      </c>
      <c r="C911" s="20">
        <v>1.1639999999999999</v>
      </c>
      <c r="D911" s="20">
        <v>0.124</v>
      </c>
      <c r="E911" s="20">
        <v>0.61799999999999999</v>
      </c>
      <c r="F911" s="20">
        <v>0.63533333333333319</v>
      </c>
      <c r="G911" s="20">
        <v>1899202</v>
      </c>
      <c r="H911" s="20">
        <v>1.0351681957186543</v>
      </c>
      <c r="I911" s="20">
        <v>1249.0612085239545</v>
      </c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</row>
    <row r="912" spans="1:35" s="3" customFormat="1" ht="15.75" customHeight="1" x14ac:dyDescent="0.25">
      <c r="A912" s="18" t="s">
        <v>1053</v>
      </c>
      <c r="B912" s="17" t="s">
        <v>679</v>
      </c>
      <c r="C912" s="20">
        <v>0</v>
      </c>
      <c r="D912" s="20">
        <v>6.0999999999999999E-2</v>
      </c>
      <c r="E912" s="20">
        <v>0</v>
      </c>
      <c r="F912" s="20">
        <v>2.0333333333333332E-2</v>
      </c>
      <c r="G912" s="20">
        <v>2092446</v>
      </c>
      <c r="H912" s="20">
        <v>1.0351681957186543</v>
      </c>
      <c r="I912" s="20">
        <v>44.042682192660543</v>
      </c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</row>
    <row r="913" spans="1:35" s="3" customFormat="1" ht="15.75" customHeight="1" x14ac:dyDescent="0.25">
      <c r="A913" s="18" t="s">
        <v>1054</v>
      </c>
      <c r="B913" s="17" t="s">
        <v>681</v>
      </c>
      <c r="C913" s="20">
        <v>0.10299999999999999</v>
      </c>
      <c r="D913" s="20">
        <v>0.124</v>
      </c>
      <c r="E913" s="20">
        <v>0.61299999999999999</v>
      </c>
      <c r="F913" s="20">
        <v>0.27999999999999997</v>
      </c>
      <c r="G913" s="20">
        <v>2074455</v>
      </c>
      <c r="H913" s="20">
        <v>1.0351681957186543</v>
      </c>
      <c r="I913" s="20">
        <v>601.27475504587142</v>
      </c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</row>
    <row r="914" spans="1:35" s="3" customFormat="1" ht="15.75" customHeight="1" x14ac:dyDescent="0.25">
      <c r="A914" s="18" t="s">
        <v>1055</v>
      </c>
      <c r="B914" s="17" t="s">
        <v>683</v>
      </c>
      <c r="C914" s="20">
        <v>0</v>
      </c>
      <c r="D914" s="20">
        <v>0.28199999999999997</v>
      </c>
      <c r="E914" s="20">
        <v>0.53100000000000003</v>
      </c>
      <c r="F914" s="20">
        <v>0.27099999999999996</v>
      </c>
      <c r="G914" s="20">
        <v>2285531</v>
      </c>
      <c r="H914" s="20">
        <v>1.0351681957186543</v>
      </c>
      <c r="I914" s="20">
        <v>641.16133941437295</v>
      </c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</row>
    <row r="915" spans="1:35" s="3" customFormat="1" ht="15.75" customHeight="1" x14ac:dyDescent="0.25">
      <c r="A915" s="18" t="s">
        <v>1056</v>
      </c>
      <c r="B915" s="17" t="s">
        <v>685</v>
      </c>
      <c r="C915" s="20">
        <v>0</v>
      </c>
      <c r="D915" s="20">
        <v>0</v>
      </c>
      <c r="E915" s="20">
        <v>0</v>
      </c>
      <c r="F915" s="20">
        <v>0</v>
      </c>
      <c r="G915" s="20">
        <v>3125895</v>
      </c>
      <c r="H915" s="20">
        <v>1.0351681957186543</v>
      </c>
      <c r="I915" s="20">
        <v>0</v>
      </c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</row>
    <row r="916" spans="1:35" s="3" customFormat="1" ht="15.75" customHeight="1" x14ac:dyDescent="0.25">
      <c r="A916" s="18" t="s">
        <v>1057</v>
      </c>
      <c r="B916" s="17" t="s">
        <v>687</v>
      </c>
      <c r="C916" s="20">
        <v>0</v>
      </c>
      <c r="D916" s="20">
        <v>0</v>
      </c>
      <c r="E916" s="20">
        <v>0</v>
      </c>
      <c r="F916" s="20">
        <v>0</v>
      </c>
      <c r="G916" s="20">
        <v>3443954</v>
      </c>
      <c r="H916" s="20">
        <v>1.0351681957186543</v>
      </c>
      <c r="I916" s="20">
        <v>0</v>
      </c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</row>
    <row r="917" spans="1:35" s="3" customFormat="1" ht="15.75" customHeight="1" x14ac:dyDescent="0.25">
      <c r="A917" s="18" t="s">
        <v>1058</v>
      </c>
      <c r="B917" s="17" t="s">
        <v>689</v>
      </c>
      <c r="C917" s="20">
        <v>0</v>
      </c>
      <c r="D917" s="20">
        <v>0</v>
      </c>
      <c r="E917" s="20">
        <v>0</v>
      </c>
      <c r="F917" s="20">
        <v>0</v>
      </c>
      <c r="G917" s="20">
        <v>2278638</v>
      </c>
      <c r="H917" s="20">
        <v>1.0351681957186543</v>
      </c>
      <c r="I917" s="20">
        <v>0</v>
      </c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</row>
    <row r="918" spans="1:35" s="3" customFormat="1" ht="15.75" customHeight="1" x14ac:dyDescent="0.25">
      <c r="A918" s="18" t="s">
        <v>1059</v>
      </c>
      <c r="B918" s="17" t="s">
        <v>691</v>
      </c>
      <c r="C918" s="20">
        <v>0</v>
      </c>
      <c r="D918" s="20">
        <v>0</v>
      </c>
      <c r="E918" s="20">
        <v>0</v>
      </c>
      <c r="F918" s="20">
        <v>0</v>
      </c>
      <c r="G918" s="20">
        <v>2510489</v>
      </c>
      <c r="H918" s="20">
        <v>1.0351681957186543</v>
      </c>
      <c r="I918" s="20">
        <v>0</v>
      </c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</row>
    <row r="919" spans="1:35" s="3" customFormat="1" ht="15.75" customHeight="1" x14ac:dyDescent="0.25">
      <c r="A919" s="18" t="s">
        <v>1060</v>
      </c>
      <c r="B919" s="17" t="s">
        <v>693</v>
      </c>
      <c r="C919" s="20">
        <v>0</v>
      </c>
      <c r="D919" s="20">
        <v>0</v>
      </c>
      <c r="E919" s="20">
        <v>0</v>
      </c>
      <c r="F919" s="20">
        <v>0</v>
      </c>
      <c r="G919" s="20">
        <v>2558770</v>
      </c>
      <c r="H919" s="20">
        <v>1.0351681957186543</v>
      </c>
      <c r="I919" s="20">
        <v>0</v>
      </c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</row>
    <row r="920" spans="1:35" s="3" customFormat="1" ht="15.75" customHeight="1" x14ac:dyDescent="0.25">
      <c r="A920" s="18" t="s">
        <v>1061</v>
      </c>
      <c r="B920" s="17" t="s">
        <v>695</v>
      </c>
      <c r="C920" s="20">
        <v>0</v>
      </c>
      <c r="D920" s="20">
        <v>0</v>
      </c>
      <c r="E920" s="20">
        <v>0</v>
      </c>
      <c r="F920" s="20">
        <v>0</v>
      </c>
      <c r="G920" s="20">
        <v>2819124</v>
      </c>
      <c r="H920" s="20">
        <v>1.0351681957186543</v>
      </c>
      <c r="I920" s="20">
        <v>0</v>
      </c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</row>
    <row r="921" spans="1:35" s="3" customFormat="1" ht="15.75" customHeight="1" x14ac:dyDescent="0.25">
      <c r="A921" s="18" t="s">
        <v>1062</v>
      </c>
      <c r="B921" s="17" t="s">
        <v>697</v>
      </c>
      <c r="C921" s="20">
        <v>0</v>
      </c>
      <c r="D921" s="20">
        <v>0</v>
      </c>
      <c r="E921" s="20">
        <v>0.313</v>
      </c>
      <c r="F921" s="20">
        <v>0.10433333333333333</v>
      </c>
      <c r="G921" s="20">
        <v>2592783</v>
      </c>
      <c r="H921" s="20">
        <v>1.0351681957186543</v>
      </c>
      <c r="I921" s="20">
        <v>280.02717150000001</v>
      </c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</row>
    <row r="922" spans="1:35" s="3" customFormat="1" ht="63" customHeight="1" x14ac:dyDescent="0.25">
      <c r="A922" s="18" t="s">
        <v>1063</v>
      </c>
      <c r="B922" s="17" t="s">
        <v>699</v>
      </c>
      <c r="C922" s="20">
        <v>0</v>
      </c>
      <c r="D922" s="20">
        <v>0</v>
      </c>
      <c r="E922" s="20">
        <v>0</v>
      </c>
      <c r="F922" s="20">
        <v>0</v>
      </c>
      <c r="G922" s="20">
        <v>2856598</v>
      </c>
      <c r="H922" s="20">
        <v>1.0351681957186543</v>
      </c>
      <c r="I922" s="20">
        <v>0</v>
      </c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</row>
    <row r="923" spans="1:35" s="3" customFormat="1" ht="141.75" customHeight="1" x14ac:dyDescent="0.25">
      <c r="A923" s="18" t="s">
        <v>1064</v>
      </c>
      <c r="B923" s="17" t="s">
        <v>701</v>
      </c>
      <c r="C923" s="20">
        <v>0</v>
      </c>
      <c r="D923" s="20">
        <v>0</v>
      </c>
      <c r="E923" s="20">
        <v>0</v>
      </c>
      <c r="F923" s="20">
        <v>0</v>
      </c>
      <c r="G923" s="20">
        <v>3881803</v>
      </c>
      <c r="H923" s="20">
        <v>1.0351681957186543</v>
      </c>
      <c r="I923" s="20">
        <v>0</v>
      </c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</row>
    <row r="924" spans="1:35" s="3" customFormat="1" ht="110.25" customHeight="1" x14ac:dyDescent="0.25">
      <c r="A924" s="18" t="s">
        <v>1065</v>
      </c>
      <c r="B924" s="17" t="s">
        <v>703</v>
      </c>
      <c r="C924" s="20">
        <v>0</v>
      </c>
      <c r="D924" s="20">
        <v>0</v>
      </c>
      <c r="E924" s="20">
        <v>0</v>
      </c>
      <c r="F924" s="20">
        <v>0</v>
      </c>
      <c r="G924" s="20">
        <v>4276776</v>
      </c>
      <c r="H924" s="20">
        <v>1.0351681957186543</v>
      </c>
      <c r="I924" s="20">
        <v>0</v>
      </c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</row>
    <row r="925" spans="1:35" s="3" customFormat="1" ht="15.75" customHeight="1" x14ac:dyDescent="0.25">
      <c r="A925" s="18" t="s">
        <v>1066</v>
      </c>
      <c r="B925" s="17" t="s">
        <v>705</v>
      </c>
      <c r="C925" s="20">
        <v>0.56000000000000005</v>
      </c>
      <c r="D925" s="20">
        <v>0.60799999999999998</v>
      </c>
      <c r="E925" s="20">
        <v>0.60599999999999998</v>
      </c>
      <c r="F925" s="20">
        <v>0.59133333333333338</v>
      </c>
      <c r="G925" s="20" t="s">
        <v>17</v>
      </c>
      <c r="H925" s="20" t="s">
        <v>17</v>
      </c>
      <c r="I925" s="20">
        <v>1849.9417998154945</v>
      </c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</row>
    <row r="926" spans="1:35" s="3" customFormat="1" ht="15.75" customHeight="1" x14ac:dyDescent="0.25">
      <c r="A926" s="18" t="s">
        <v>1067</v>
      </c>
      <c r="B926" s="17" t="s">
        <v>673</v>
      </c>
      <c r="C926" s="20">
        <v>0</v>
      </c>
      <c r="D926" s="20">
        <v>0</v>
      </c>
      <c r="E926" s="20">
        <v>0</v>
      </c>
      <c r="F926" s="20">
        <v>0</v>
      </c>
      <c r="G926" s="20">
        <v>1745038</v>
      </c>
      <c r="H926" s="20">
        <v>1.0351681957186543</v>
      </c>
      <c r="I926" s="20">
        <v>0</v>
      </c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</row>
    <row r="927" spans="1:35" s="3" customFormat="1" ht="15.75" customHeight="1" x14ac:dyDescent="0.25">
      <c r="A927" s="18" t="s">
        <v>1068</v>
      </c>
      <c r="B927" s="17" t="s">
        <v>675</v>
      </c>
      <c r="C927" s="20">
        <v>0</v>
      </c>
      <c r="D927" s="20">
        <v>0</v>
      </c>
      <c r="E927" s="20">
        <v>0</v>
      </c>
      <c r="F927" s="20">
        <v>0</v>
      </c>
      <c r="G927" s="20">
        <v>1922595</v>
      </c>
      <c r="H927" s="20">
        <v>1.0351681957186543</v>
      </c>
      <c r="I927" s="20">
        <v>0</v>
      </c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</row>
    <row r="928" spans="1:35" s="3" customFormat="1" ht="47.25" customHeight="1" x14ac:dyDescent="0.25">
      <c r="A928" s="18" t="s">
        <v>1069</v>
      </c>
      <c r="B928" s="17" t="s">
        <v>677</v>
      </c>
      <c r="C928" s="20">
        <v>0</v>
      </c>
      <c r="D928" s="20">
        <v>0.16500000000000001</v>
      </c>
      <c r="E928" s="20">
        <v>0</v>
      </c>
      <c r="F928" s="20">
        <v>5.5E-2</v>
      </c>
      <c r="G928" s="20">
        <v>2556958</v>
      </c>
      <c r="H928" s="20">
        <v>1.0351681957186543</v>
      </c>
      <c r="I928" s="20">
        <v>145.57848796636085</v>
      </c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</row>
    <row r="929" spans="1:35" s="3" customFormat="1" ht="63" customHeight="1" x14ac:dyDescent="0.25">
      <c r="A929" s="18" t="s">
        <v>1070</v>
      </c>
      <c r="B929" s="17" t="s">
        <v>679</v>
      </c>
      <c r="C929" s="20">
        <v>0</v>
      </c>
      <c r="D929" s="20">
        <v>0.41799999999999998</v>
      </c>
      <c r="E929" s="20">
        <v>0</v>
      </c>
      <c r="F929" s="20">
        <v>0.13933333333333334</v>
      </c>
      <c r="G929" s="20">
        <v>2817128</v>
      </c>
      <c r="H929" s="20">
        <v>1.0351681957186543</v>
      </c>
      <c r="I929" s="20">
        <v>406.32404903567789</v>
      </c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</row>
    <row r="930" spans="1:35" s="3" customFormat="1" ht="47.25" customHeight="1" x14ac:dyDescent="0.25">
      <c r="A930" s="18" t="s">
        <v>1071</v>
      </c>
      <c r="B930" s="17" t="s">
        <v>681</v>
      </c>
      <c r="C930" s="20">
        <v>0</v>
      </c>
      <c r="D930" s="20">
        <v>2.5000000000000001E-2</v>
      </c>
      <c r="E930" s="20">
        <v>0</v>
      </c>
      <c r="F930" s="20">
        <v>8.3333333333333332E-3</v>
      </c>
      <c r="G930" s="20">
        <v>2792907</v>
      </c>
      <c r="H930" s="20">
        <v>1.0351681957186543</v>
      </c>
      <c r="I930" s="20">
        <v>24.092737499999995</v>
      </c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</row>
    <row r="931" spans="1:35" s="3" customFormat="1" ht="47.25" customHeight="1" x14ac:dyDescent="0.25">
      <c r="A931" s="18" t="s">
        <v>1072</v>
      </c>
      <c r="B931" s="17" t="s">
        <v>683</v>
      </c>
      <c r="C931" s="20">
        <v>0.56000000000000005</v>
      </c>
      <c r="D931" s="20">
        <v>0</v>
      </c>
      <c r="E931" s="20">
        <v>0.42499999999999999</v>
      </c>
      <c r="F931" s="20">
        <v>0.32833333333333337</v>
      </c>
      <c r="G931" s="20">
        <v>3077085</v>
      </c>
      <c r="H931" s="20">
        <v>1.0351681957186543</v>
      </c>
      <c r="I931" s="20">
        <v>1045.8403398700304</v>
      </c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</row>
    <row r="932" spans="1:35" s="3" customFormat="1" ht="31.5" customHeight="1" x14ac:dyDescent="0.25">
      <c r="A932" s="18" t="s">
        <v>1073</v>
      </c>
      <c r="B932" s="17" t="s">
        <v>685</v>
      </c>
      <c r="C932" s="20">
        <v>0</v>
      </c>
      <c r="D932" s="20">
        <v>0</v>
      </c>
      <c r="E932" s="20">
        <v>0</v>
      </c>
      <c r="F932" s="20">
        <v>0</v>
      </c>
      <c r="G932" s="20">
        <v>4208494</v>
      </c>
      <c r="H932" s="20">
        <v>1.0351681957186543</v>
      </c>
      <c r="I932" s="20">
        <v>0</v>
      </c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</row>
    <row r="933" spans="1:35" s="3" customFormat="1" ht="15.75" customHeight="1" x14ac:dyDescent="0.25">
      <c r="A933" s="18" t="s">
        <v>1074</v>
      </c>
      <c r="B933" s="17" t="s">
        <v>687</v>
      </c>
      <c r="C933" s="20">
        <v>0</v>
      </c>
      <c r="D933" s="20">
        <v>0</v>
      </c>
      <c r="E933" s="20">
        <v>0</v>
      </c>
      <c r="F933" s="20">
        <v>0</v>
      </c>
      <c r="G933" s="20">
        <v>4636708</v>
      </c>
      <c r="H933" s="20">
        <v>1.0351681957186543</v>
      </c>
      <c r="I933" s="20">
        <v>0</v>
      </c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</row>
    <row r="934" spans="1:35" s="3" customFormat="1" ht="47.25" customHeight="1" x14ac:dyDescent="0.25">
      <c r="A934" s="18" t="s">
        <v>1075</v>
      </c>
      <c r="B934" s="17" t="s">
        <v>689</v>
      </c>
      <c r="C934" s="20">
        <v>0</v>
      </c>
      <c r="D934" s="20">
        <v>0</v>
      </c>
      <c r="E934" s="20">
        <v>0</v>
      </c>
      <c r="F934" s="20">
        <v>0</v>
      </c>
      <c r="G934" s="20">
        <v>3067806</v>
      </c>
      <c r="H934" s="20">
        <v>1.0351681957186543</v>
      </c>
      <c r="I934" s="20">
        <v>0</v>
      </c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</row>
    <row r="935" spans="1:35" s="3" customFormat="1" ht="63" customHeight="1" x14ac:dyDescent="0.25">
      <c r="A935" s="18" t="s">
        <v>1076</v>
      </c>
      <c r="B935" s="17" t="s">
        <v>691</v>
      </c>
      <c r="C935" s="20">
        <v>0</v>
      </c>
      <c r="D935" s="20">
        <v>0</v>
      </c>
      <c r="E935" s="20">
        <v>0</v>
      </c>
      <c r="F935" s="20">
        <v>0</v>
      </c>
      <c r="G935" s="20">
        <v>3379954</v>
      </c>
      <c r="H935" s="20">
        <v>1.0351681957186543</v>
      </c>
      <c r="I935" s="20">
        <v>0</v>
      </c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</row>
    <row r="936" spans="1:35" s="3" customFormat="1" ht="47.25" customHeight="1" x14ac:dyDescent="0.25">
      <c r="A936" s="18" t="s">
        <v>1077</v>
      </c>
      <c r="B936" s="17" t="s">
        <v>693</v>
      </c>
      <c r="C936" s="20">
        <v>0</v>
      </c>
      <c r="D936" s="20">
        <v>0</v>
      </c>
      <c r="E936" s="20">
        <v>0</v>
      </c>
      <c r="F936" s="20">
        <v>0</v>
      </c>
      <c r="G936" s="20">
        <v>3315018</v>
      </c>
      <c r="H936" s="20">
        <v>1.0351681957186543</v>
      </c>
      <c r="I936" s="20">
        <v>0</v>
      </c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</row>
    <row r="937" spans="1:35" s="3" customFormat="1" ht="47.25" customHeight="1" x14ac:dyDescent="0.25">
      <c r="A937" s="18" t="s">
        <v>1078</v>
      </c>
      <c r="B937" s="17" t="s">
        <v>695</v>
      </c>
      <c r="C937" s="20">
        <v>0</v>
      </c>
      <c r="D937" s="20">
        <v>0</v>
      </c>
      <c r="E937" s="20">
        <v>0.18099999999999999</v>
      </c>
      <c r="F937" s="20">
        <v>6.0333333333333329E-2</v>
      </c>
      <c r="G937" s="20">
        <v>3652320</v>
      </c>
      <c r="H937" s="20">
        <v>1.0351681957186543</v>
      </c>
      <c r="I937" s="20">
        <v>228.10618544342503</v>
      </c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</row>
    <row r="938" spans="1:35" s="3" customFormat="1" ht="47.25" customHeight="1" x14ac:dyDescent="0.25">
      <c r="A938" s="18" t="s">
        <v>1079</v>
      </c>
      <c r="B938" s="17" t="s">
        <v>697</v>
      </c>
      <c r="C938" s="20">
        <v>0</v>
      </c>
      <c r="D938" s="20">
        <v>0</v>
      </c>
      <c r="E938" s="20">
        <v>0</v>
      </c>
      <c r="F938" s="20">
        <v>0</v>
      </c>
      <c r="G938" s="20">
        <v>4973215</v>
      </c>
      <c r="H938" s="20">
        <v>1.0351681957186543</v>
      </c>
      <c r="I938" s="20">
        <v>0</v>
      </c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</row>
    <row r="939" spans="1:35" s="3" customFormat="1" ht="15.75" customHeight="1" x14ac:dyDescent="0.25">
      <c r="A939" s="18" t="s">
        <v>1080</v>
      </c>
      <c r="B939" s="17" t="s">
        <v>699</v>
      </c>
      <c r="C939" s="20">
        <v>0</v>
      </c>
      <c r="D939" s="20">
        <v>0</v>
      </c>
      <c r="E939" s="20">
        <v>0</v>
      </c>
      <c r="F939" s="20">
        <v>0</v>
      </c>
      <c r="G939" s="20">
        <v>5479238</v>
      </c>
      <c r="H939" s="20">
        <v>1.0351681957186543</v>
      </c>
      <c r="I939" s="20">
        <v>0</v>
      </c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</row>
    <row r="940" spans="1:35" s="3" customFormat="1" ht="47.25" customHeight="1" x14ac:dyDescent="0.25">
      <c r="A940" s="18" t="s">
        <v>1081</v>
      </c>
      <c r="B940" s="17" t="s">
        <v>701</v>
      </c>
      <c r="C940" s="20">
        <v>0</v>
      </c>
      <c r="D940" s="20">
        <v>0</v>
      </c>
      <c r="E940" s="20">
        <v>0</v>
      </c>
      <c r="F940" s="20">
        <v>0</v>
      </c>
      <c r="G940" s="20">
        <v>5226199</v>
      </c>
      <c r="H940" s="20">
        <v>1.0351681957186543</v>
      </c>
      <c r="I940" s="20">
        <v>0</v>
      </c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</row>
    <row r="941" spans="1:35" s="3" customFormat="1" ht="47.25" customHeight="1" x14ac:dyDescent="0.25">
      <c r="A941" s="18" t="s">
        <v>1082</v>
      </c>
      <c r="B941" s="17" t="s">
        <v>703</v>
      </c>
      <c r="C941" s="20">
        <v>0</v>
      </c>
      <c r="D941" s="20">
        <v>0</v>
      </c>
      <c r="E941" s="20">
        <v>0</v>
      </c>
      <c r="F941" s="20">
        <v>0</v>
      </c>
      <c r="G941" s="20">
        <v>5757964</v>
      </c>
      <c r="H941" s="20">
        <v>1.0351681957186543</v>
      </c>
      <c r="I941" s="20">
        <v>0</v>
      </c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</row>
    <row r="942" spans="1:35" s="3" customFormat="1" ht="63" customHeight="1" x14ac:dyDescent="0.25">
      <c r="A942" s="18" t="s">
        <v>1083</v>
      </c>
      <c r="B942" s="17" t="s">
        <v>49</v>
      </c>
      <c r="C942" s="20">
        <v>0</v>
      </c>
      <c r="D942" s="20">
        <v>0</v>
      </c>
      <c r="E942" s="20">
        <v>0</v>
      </c>
      <c r="F942" s="20">
        <v>0</v>
      </c>
      <c r="G942" s="20" t="s">
        <v>17</v>
      </c>
      <c r="H942" s="20" t="s">
        <v>17</v>
      </c>
      <c r="I942" s="20">
        <v>0</v>
      </c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</row>
    <row r="943" spans="1:35" s="3" customFormat="1" ht="47.25" customHeight="1" x14ac:dyDescent="0.25">
      <c r="A943" s="18" t="s">
        <v>1084</v>
      </c>
      <c r="B943" s="17" t="s">
        <v>671</v>
      </c>
      <c r="C943" s="20">
        <v>0</v>
      </c>
      <c r="D943" s="20">
        <v>0</v>
      </c>
      <c r="E943" s="20">
        <v>0</v>
      </c>
      <c r="F943" s="20">
        <v>0</v>
      </c>
      <c r="G943" s="20" t="s">
        <v>17</v>
      </c>
      <c r="H943" s="20" t="s">
        <v>17</v>
      </c>
      <c r="I943" s="20">
        <v>0</v>
      </c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</row>
    <row r="944" spans="1:35" s="3" customFormat="1" ht="47.25" customHeight="1" x14ac:dyDescent="0.25">
      <c r="A944" s="18" t="s">
        <v>1085</v>
      </c>
      <c r="B944" s="17" t="s">
        <v>673</v>
      </c>
      <c r="C944" s="20">
        <v>0</v>
      </c>
      <c r="D944" s="20">
        <v>0</v>
      </c>
      <c r="E944" s="20">
        <v>0</v>
      </c>
      <c r="F944" s="20">
        <v>0</v>
      </c>
      <c r="G944" s="20">
        <v>1074492</v>
      </c>
      <c r="H944" s="20">
        <v>1.0351681957186543</v>
      </c>
      <c r="I944" s="20">
        <v>0</v>
      </c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</row>
    <row r="945" spans="1:35" s="3" customFormat="1" ht="31.5" customHeight="1" x14ac:dyDescent="0.25">
      <c r="A945" s="18" t="s">
        <v>1086</v>
      </c>
      <c r="B945" s="17" t="s">
        <v>675</v>
      </c>
      <c r="C945" s="20">
        <v>0</v>
      </c>
      <c r="D945" s="20">
        <v>0</v>
      </c>
      <c r="E945" s="20">
        <v>0</v>
      </c>
      <c r="F945" s="20">
        <v>0</v>
      </c>
      <c r="G945" s="20">
        <v>1183821</v>
      </c>
      <c r="H945" s="20">
        <v>1.0351681957186543</v>
      </c>
      <c r="I945" s="20">
        <v>0</v>
      </c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</row>
    <row r="946" spans="1:35" s="3" customFormat="1" ht="63" customHeight="1" x14ac:dyDescent="0.25">
      <c r="A946" s="18" t="s">
        <v>1087</v>
      </c>
      <c r="B946" s="17" t="s">
        <v>677</v>
      </c>
      <c r="C946" s="20">
        <v>0</v>
      </c>
      <c r="D946" s="20">
        <v>0</v>
      </c>
      <c r="E946" s="20">
        <v>0</v>
      </c>
      <c r="F946" s="20">
        <v>0</v>
      </c>
      <c r="G946" s="20">
        <v>1574425</v>
      </c>
      <c r="H946" s="20">
        <v>1.0351681957186543</v>
      </c>
      <c r="I946" s="20">
        <v>0</v>
      </c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</row>
    <row r="947" spans="1:35" s="3" customFormat="1" ht="47.25" customHeight="1" x14ac:dyDescent="0.25">
      <c r="A947" s="18" t="s">
        <v>1088</v>
      </c>
      <c r="B947" s="17" t="s">
        <v>679</v>
      </c>
      <c r="C947" s="20">
        <v>0</v>
      </c>
      <c r="D947" s="20">
        <v>0</v>
      </c>
      <c r="E947" s="20">
        <v>0</v>
      </c>
      <c r="F947" s="20">
        <v>0</v>
      </c>
      <c r="G947" s="20">
        <v>1734622</v>
      </c>
      <c r="H947" s="20">
        <v>1.0351681957186543</v>
      </c>
      <c r="I947" s="20">
        <v>0</v>
      </c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</row>
    <row r="948" spans="1:35" s="3" customFormat="1" ht="63" customHeight="1" x14ac:dyDescent="0.25">
      <c r="A948" s="18" t="s">
        <v>1089</v>
      </c>
      <c r="B948" s="17" t="s">
        <v>681</v>
      </c>
      <c r="C948" s="20">
        <v>0</v>
      </c>
      <c r="D948" s="20">
        <v>0</v>
      </c>
      <c r="E948" s="20">
        <v>0</v>
      </c>
      <c r="F948" s="20">
        <v>0</v>
      </c>
      <c r="G948" s="20">
        <v>1777165</v>
      </c>
      <c r="H948" s="20">
        <v>1.0351681957186543</v>
      </c>
      <c r="I948" s="20">
        <v>0</v>
      </c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</row>
    <row r="949" spans="1:35" s="3" customFormat="1" ht="47.25" customHeight="1" x14ac:dyDescent="0.25">
      <c r="A949" s="18" t="s">
        <v>1090</v>
      </c>
      <c r="B949" s="17" t="s">
        <v>683</v>
      </c>
      <c r="C949" s="20">
        <v>0</v>
      </c>
      <c r="D949" s="20">
        <v>0</v>
      </c>
      <c r="E949" s="20">
        <v>0</v>
      </c>
      <c r="F949" s="20">
        <v>0</v>
      </c>
      <c r="G949" s="20">
        <v>1957992</v>
      </c>
      <c r="H949" s="20">
        <v>1.0351681957186543</v>
      </c>
      <c r="I949" s="20">
        <v>0</v>
      </c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</row>
    <row r="950" spans="1:35" s="3" customFormat="1" ht="47.25" customHeight="1" x14ac:dyDescent="0.25">
      <c r="A950" s="18" t="s">
        <v>1091</v>
      </c>
      <c r="B950" s="17" t="s">
        <v>685</v>
      </c>
      <c r="C950" s="20">
        <v>0</v>
      </c>
      <c r="D950" s="20">
        <v>0</v>
      </c>
      <c r="E950" s="20">
        <v>0</v>
      </c>
      <c r="F950" s="20">
        <v>0</v>
      </c>
      <c r="G950" s="20">
        <v>2591343</v>
      </c>
      <c r="H950" s="20">
        <v>1.0351681957186543</v>
      </c>
      <c r="I950" s="20">
        <v>0</v>
      </c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</row>
    <row r="951" spans="1:35" s="3" customFormat="1" ht="47.25" customHeight="1" x14ac:dyDescent="0.25">
      <c r="A951" s="18" t="s">
        <v>1092</v>
      </c>
      <c r="B951" s="17" t="s">
        <v>687</v>
      </c>
      <c r="C951" s="20">
        <v>0</v>
      </c>
      <c r="D951" s="20">
        <v>0</v>
      </c>
      <c r="E951" s="20">
        <v>0</v>
      </c>
      <c r="F951" s="20">
        <v>0</v>
      </c>
      <c r="G951" s="20">
        <v>2855012</v>
      </c>
      <c r="H951" s="20">
        <v>1.0351681957186543</v>
      </c>
      <c r="I951" s="20">
        <v>0</v>
      </c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</row>
    <row r="952" spans="1:35" s="3" customFormat="1" ht="15.75" customHeight="1" x14ac:dyDescent="0.25">
      <c r="A952" s="18" t="s">
        <v>1093</v>
      </c>
      <c r="B952" s="17" t="s">
        <v>689</v>
      </c>
      <c r="C952" s="20">
        <v>0</v>
      </c>
      <c r="D952" s="20">
        <v>0</v>
      </c>
      <c r="E952" s="20">
        <v>0</v>
      </c>
      <c r="F952" s="20">
        <v>0</v>
      </c>
      <c r="G952" s="20">
        <v>1888974</v>
      </c>
      <c r="H952" s="20">
        <v>1.0351681957186543</v>
      </c>
      <c r="I952" s="20">
        <v>0</v>
      </c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</row>
    <row r="953" spans="1:35" s="3" customFormat="1" ht="15.75" customHeight="1" x14ac:dyDescent="0.25">
      <c r="A953" s="18" t="s">
        <v>1094</v>
      </c>
      <c r="B953" s="17" t="s">
        <v>691</v>
      </c>
      <c r="C953" s="20">
        <v>0</v>
      </c>
      <c r="D953" s="20">
        <v>0</v>
      </c>
      <c r="E953" s="20">
        <v>0</v>
      </c>
      <c r="F953" s="20">
        <v>0</v>
      </c>
      <c r="G953" s="20">
        <v>2081177</v>
      </c>
      <c r="H953" s="20">
        <v>1.0351681957186543</v>
      </c>
      <c r="I953" s="20">
        <v>0</v>
      </c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</row>
    <row r="954" spans="1:35" s="3" customFormat="1" ht="15.75" customHeight="1" x14ac:dyDescent="0.25">
      <c r="A954" s="18" t="s">
        <v>1095</v>
      </c>
      <c r="B954" s="17" t="s">
        <v>693</v>
      </c>
      <c r="C954" s="20">
        <v>0</v>
      </c>
      <c r="D954" s="20">
        <v>0</v>
      </c>
      <c r="E954" s="20">
        <v>0</v>
      </c>
      <c r="F954" s="20">
        <v>0</v>
      </c>
      <c r="G954" s="20">
        <v>2121201</v>
      </c>
      <c r="H954" s="20">
        <v>1.0351681957186543</v>
      </c>
      <c r="I954" s="20">
        <v>0</v>
      </c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</row>
    <row r="955" spans="1:35" s="3" customFormat="1" ht="47.25" customHeight="1" x14ac:dyDescent="0.25">
      <c r="A955" s="18" t="s">
        <v>1096</v>
      </c>
      <c r="B955" s="17" t="s">
        <v>695</v>
      </c>
      <c r="C955" s="20">
        <v>0</v>
      </c>
      <c r="D955" s="20">
        <v>0</v>
      </c>
      <c r="E955" s="20">
        <v>0</v>
      </c>
      <c r="F955" s="20">
        <v>0</v>
      </c>
      <c r="G955" s="20">
        <v>2337033</v>
      </c>
      <c r="H955" s="20">
        <v>1.0351681957186543</v>
      </c>
      <c r="I955" s="20">
        <v>0</v>
      </c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</row>
    <row r="956" spans="1:35" s="3" customFormat="1" ht="63" customHeight="1" x14ac:dyDescent="0.25">
      <c r="A956" s="18" t="s">
        <v>1097</v>
      </c>
      <c r="B956" s="17" t="s">
        <v>697</v>
      </c>
      <c r="C956" s="20">
        <v>0</v>
      </c>
      <c r="D956" s="20">
        <v>0</v>
      </c>
      <c r="E956" s="20">
        <v>0</v>
      </c>
      <c r="F956" s="20">
        <v>0</v>
      </c>
      <c r="G956" s="20">
        <v>3127631</v>
      </c>
      <c r="H956" s="20">
        <v>1.0351681957186543</v>
      </c>
      <c r="I956" s="20">
        <v>0</v>
      </c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</row>
    <row r="957" spans="1:35" s="3" customFormat="1" ht="47.25" customHeight="1" x14ac:dyDescent="0.25">
      <c r="A957" s="18" t="s">
        <v>1098</v>
      </c>
      <c r="B957" s="17" t="s">
        <v>699</v>
      </c>
      <c r="C957" s="20">
        <v>0</v>
      </c>
      <c r="D957" s="20">
        <v>0</v>
      </c>
      <c r="E957" s="20">
        <v>0</v>
      </c>
      <c r="F957" s="20">
        <v>0</v>
      </c>
      <c r="G957" s="20">
        <v>3445867</v>
      </c>
      <c r="H957" s="20">
        <v>1.0351681957186543</v>
      </c>
      <c r="I957" s="20">
        <v>0</v>
      </c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</row>
    <row r="958" spans="1:35" s="3" customFormat="1" ht="47.25" customHeight="1" x14ac:dyDescent="0.25">
      <c r="A958" s="18" t="s">
        <v>1099</v>
      </c>
      <c r="B958" s="17" t="s">
        <v>701</v>
      </c>
      <c r="C958" s="20">
        <v>0</v>
      </c>
      <c r="D958" s="20">
        <v>0</v>
      </c>
      <c r="E958" s="20">
        <v>0</v>
      </c>
      <c r="F958" s="20">
        <v>0</v>
      </c>
      <c r="G958" s="20">
        <v>3217986</v>
      </c>
      <c r="H958" s="20">
        <v>1.0351681957186543</v>
      </c>
      <c r="I958" s="20">
        <v>0</v>
      </c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</row>
    <row r="959" spans="1:35" s="3" customFormat="1" ht="31.5" customHeight="1" x14ac:dyDescent="0.25">
      <c r="A959" s="18" t="s">
        <v>1100</v>
      </c>
      <c r="B959" s="17" t="s">
        <v>703</v>
      </c>
      <c r="C959" s="20">
        <v>0</v>
      </c>
      <c r="D959" s="20">
        <v>0</v>
      </c>
      <c r="E959" s="20">
        <v>0</v>
      </c>
      <c r="F959" s="20">
        <v>0</v>
      </c>
      <c r="G959" s="20">
        <v>3545416</v>
      </c>
      <c r="H959" s="20">
        <v>1.0351681957186543</v>
      </c>
      <c r="I959" s="20">
        <v>0</v>
      </c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</row>
    <row r="960" spans="1:35" s="3" customFormat="1" ht="63" customHeight="1" x14ac:dyDescent="0.25">
      <c r="A960" s="18" t="s">
        <v>1101</v>
      </c>
      <c r="B960" s="17" t="s">
        <v>705</v>
      </c>
      <c r="C960" s="20">
        <v>0</v>
      </c>
      <c r="D960" s="20">
        <v>0</v>
      </c>
      <c r="E960" s="20">
        <v>0</v>
      </c>
      <c r="F960" s="20">
        <v>0</v>
      </c>
      <c r="G960" s="20" t="s">
        <v>17</v>
      </c>
      <c r="H960" s="20" t="s">
        <v>17</v>
      </c>
      <c r="I960" s="20">
        <v>0</v>
      </c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</row>
    <row r="961" spans="1:35" s="3" customFormat="1" ht="47.25" customHeight="1" x14ac:dyDescent="0.25">
      <c r="A961" s="18" t="s">
        <v>1102</v>
      </c>
      <c r="B961" s="17" t="s">
        <v>673</v>
      </c>
      <c r="C961" s="20">
        <v>0</v>
      </c>
      <c r="D961" s="20">
        <v>0</v>
      </c>
      <c r="E961" s="20">
        <v>0</v>
      </c>
      <c r="F961" s="20">
        <v>0</v>
      </c>
      <c r="G961" s="20">
        <v>1446623</v>
      </c>
      <c r="H961" s="20">
        <v>1.0351681957186543</v>
      </c>
      <c r="I961" s="20">
        <v>0</v>
      </c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</row>
    <row r="962" spans="1:35" s="3" customFormat="1" ht="63" customHeight="1" x14ac:dyDescent="0.25">
      <c r="A962" s="18" t="s">
        <v>1103</v>
      </c>
      <c r="B962" s="17" t="s">
        <v>675</v>
      </c>
      <c r="C962" s="20">
        <v>0</v>
      </c>
      <c r="D962" s="20">
        <v>0</v>
      </c>
      <c r="E962" s="20">
        <v>0</v>
      </c>
      <c r="F962" s="20">
        <v>0</v>
      </c>
      <c r="G962" s="20">
        <v>1593817</v>
      </c>
      <c r="H962" s="20">
        <v>1.0351681957186543</v>
      </c>
      <c r="I962" s="20">
        <v>0</v>
      </c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</row>
    <row r="963" spans="1:35" s="3" customFormat="1" ht="47.25" customHeight="1" x14ac:dyDescent="0.25">
      <c r="A963" s="18" t="s">
        <v>1104</v>
      </c>
      <c r="B963" s="17" t="s">
        <v>677</v>
      </c>
      <c r="C963" s="20">
        <v>0</v>
      </c>
      <c r="D963" s="20">
        <v>0</v>
      </c>
      <c r="E963" s="20">
        <v>0</v>
      </c>
      <c r="F963" s="20">
        <v>0</v>
      </c>
      <c r="G963" s="20">
        <v>2119699</v>
      </c>
      <c r="H963" s="20">
        <v>1.0351681957186543</v>
      </c>
      <c r="I963" s="20">
        <v>0</v>
      </c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</row>
    <row r="964" spans="1:35" s="3" customFormat="1" ht="47.25" customHeight="1" x14ac:dyDescent="0.25">
      <c r="A964" s="18" t="s">
        <v>1105</v>
      </c>
      <c r="B964" s="17" t="s">
        <v>679</v>
      </c>
      <c r="C964" s="20">
        <v>0</v>
      </c>
      <c r="D964" s="20">
        <v>0</v>
      </c>
      <c r="E964" s="20">
        <v>0</v>
      </c>
      <c r="F964" s="20">
        <v>0</v>
      </c>
      <c r="G964" s="20">
        <v>2335379</v>
      </c>
      <c r="H964" s="20">
        <v>1.0351681957186543</v>
      </c>
      <c r="I964" s="20">
        <v>0</v>
      </c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</row>
    <row r="965" spans="1:35" s="3" customFormat="1" ht="47.25" customHeight="1" x14ac:dyDescent="0.25">
      <c r="A965" s="18" t="s">
        <v>1106</v>
      </c>
      <c r="B965" s="17" t="s">
        <v>681</v>
      </c>
      <c r="C965" s="20">
        <v>0</v>
      </c>
      <c r="D965" s="20">
        <v>0</v>
      </c>
      <c r="E965" s="20">
        <v>0</v>
      </c>
      <c r="F965" s="20">
        <v>0</v>
      </c>
      <c r="G965" s="20">
        <v>2315300</v>
      </c>
      <c r="H965" s="20">
        <v>1.0351681957186543</v>
      </c>
      <c r="I965" s="20">
        <v>0</v>
      </c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</row>
    <row r="966" spans="1:35" s="3" customFormat="1" ht="15.75" customHeight="1" x14ac:dyDescent="0.25">
      <c r="A966" s="18" t="s">
        <v>1107</v>
      </c>
      <c r="B966" s="17" t="s">
        <v>683</v>
      </c>
      <c r="C966" s="20">
        <v>0</v>
      </c>
      <c r="D966" s="20">
        <v>0</v>
      </c>
      <c r="E966" s="20">
        <v>0</v>
      </c>
      <c r="F966" s="20">
        <v>0</v>
      </c>
      <c r="G966" s="20">
        <v>2550881</v>
      </c>
      <c r="H966" s="20">
        <v>1.0351681957186543</v>
      </c>
      <c r="I966" s="20">
        <v>0</v>
      </c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</row>
    <row r="967" spans="1:35" s="3" customFormat="1" ht="47.25" customHeight="1" x14ac:dyDescent="0.25">
      <c r="A967" s="18" t="s">
        <v>1108</v>
      </c>
      <c r="B967" s="17" t="s">
        <v>685</v>
      </c>
      <c r="C967" s="20">
        <v>0</v>
      </c>
      <c r="D967" s="20">
        <v>0</v>
      </c>
      <c r="E967" s="20">
        <v>0</v>
      </c>
      <c r="F967" s="20">
        <v>0</v>
      </c>
      <c r="G967" s="20">
        <v>3488811</v>
      </c>
      <c r="H967" s="20">
        <v>1.0351681957186543</v>
      </c>
      <c r="I967" s="20">
        <v>0</v>
      </c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</row>
    <row r="968" spans="1:35" s="3" customFormat="1" ht="47.25" customHeight="1" x14ac:dyDescent="0.25">
      <c r="A968" s="18" t="s">
        <v>1109</v>
      </c>
      <c r="B968" s="17" t="s">
        <v>687</v>
      </c>
      <c r="C968" s="20">
        <v>0</v>
      </c>
      <c r="D968" s="20">
        <v>0</v>
      </c>
      <c r="E968" s="20">
        <v>0</v>
      </c>
      <c r="F968" s="20">
        <v>0</v>
      </c>
      <c r="G968" s="20">
        <v>3843797</v>
      </c>
      <c r="H968" s="20">
        <v>1.0351681957186543</v>
      </c>
      <c r="I968" s="20">
        <v>0</v>
      </c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</row>
    <row r="969" spans="1:35" s="3" customFormat="1" ht="63" customHeight="1" x14ac:dyDescent="0.25">
      <c r="A969" s="18" t="s">
        <v>1110</v>
      </c>
      <c r="B969" s="17" t="s">
        <v>689</v>
      </c>
      <c r="C969" s="20">
        <v>0</v>
      </c>
      <c r="D969" s="20">
        <v>0</v>
      </c>
      <c r="E969" s="20">
        <v>0</v>
      </c>
      <c r="F969" s="20">
        <v>0</v>
      </c>
      <c r="G969" s="20">
        <v>2543188</v>
      </c>
      <c r="H969" s="20">
        <v>1.0351681957186543</v>
      </c>
      <c r="I969" s="20">
        <v>0</v>
      </c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</row>
    <row r="970" spans="1:35" s="3" customFormat="1" ht="47.25" customHeight="1" x14ac:dyDescent="0.25">
      <c r="A970" s="18" t="s">
        <v>1111</v>
      </c>
      <c r="B970" s="17" t="s">
        <v>691</v>
      </c>
      <c r="C970" s="20">
        <v>0</v>
      </c>
      <c r="D970" s="20">
        <v>0</v>
      </c>
      <c r="E970" s="20">
        <v>0</v>
      </c>
      <c r="F970" s="20">
        <v>0</v>
      </c>
      <c r="G970" s="20">
        <v>2801957</v>
      </c>
      <c r="H970" s="20">
        <v>1.0351681957186543</v>
      </c>
      <c r="I970" s="20">
        <v>0</v>
      </c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</row>
    <row r="971" spans="1:35" s="3" customFormat="1" ht="47.25" customHeight="1" x14ac:dyDescent="0.25">
      <c r="A971" s="18" t="s">
        <v>1112</v>
      </c>
      <c r="B971" s="17" t="s">
        <v>693</v>
      </c>
      <c r="C971" s="20">
        <v>0</v>
      </c>
      <c r="D971" s="20">
        <v>0</v>
      </c>
      <c r="E971" s="20">
        <v>0</v>
      </c>
      <c r="F971" s="20">
        <v>0</v>
      </c>
      <c r="G971" s="20">
        <v>2748125</v>
      </c>
      <c r="H971" s="20">
        <v>1.0351681957186543</v>
      </c>
      <c r="I971" s="20">
        <v>0</v>
      </c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</row>
    <row r="972" spans="1:35" s="3" customFormat="1" ht="31.5" customHeight="1" x14ac:dyDescent="0.25">
      <c r="A972" s="18" t="s">
        <v>1113</v>
      </c>
      <c r="B972" s="17" t="s">
        <v>695</v>
      </c>
      <c r="C972" s="20">
        <v>0</v>
      </c>
      <c r="D972" s="20">
        <v>0</v>
      </c>
      <c r="E972" s="20">
        <v>0</v>
      </c>
      <c r="F972" s="20">
        <v>0</v>
      </c>
      <c r="G972" s="20">
        <v>3027747</v>
      </c>
      <c r="H972" s="20">
        <v>1.0351681957186543</v>
      </c>
      <c r="I972" s="20">
        <v>0</v>
      </c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</row>
    <row r="973" spans="1:35" s="3" customFormat="1" ht="63" customHeight="1" x14ac:dyDescent="0.25">
      <c r="A973" s="18" t="s">
        <v>1114</v>
      </c>
      <c r="B973" s="17" t="s">
        <v>697</v>
      </c>
      <c r="C973" s="20">
        <v>0</v>
      </c>
      <c r="D973" s="20">
        <v>0</v>
      </c>
      <c r="E973" s="20">
        <v>0</v>
      </c>
      <c r="F973" s="20">
        <v>0</v>
      </c>
      <c r="G973" s="20">
        <v>4122758</v>
      </c>
      <c r="H973" s="20">
        <v>1.0351681957186543</v>
      </c>
      <c r="I973" s="20">
        <v>0</v>
      </c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</row>
    <row r="974" spans="1:35" s="3" customFormat="1" ht="47.25" customHeight="1" x14ac:dyDescent="0.25">
      <c r="A974" s="18" t="s">
        <v>1115</v>
      </c>
      <c r="B974" s="17" t="s">
        <v>699</v>
      </c>
      <c r="C974" s="20">
        <v>0</v>
      </c>
      <c r="D974" s="20">
        <v>0</v>
      </c>
      <c r="E974" s="20">
        <v>0</v>
      </c>
      <c r="F974" s="20">
        <v>0</v>
      </c>
      <c r="G974" s="20">
        <v>4542248</v>
      </c>
      <c r="H974" s="20">
        <v>1.0351681957186543</v>
      </c>
      <c r="I974" s="20">
        <v>0</v>
      </c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  <c r="AC974"/>
      <c r="AD974"/>
      <c r="AE974"/>
      <c r="AF974"/>
      <c r="AG974"/>
      <c r="AH974"/>
      <c r="AI974"/>
    </row>
    <row r="975" spans="1:35" s="3" customFormat="1" ht="63" customHeight="1" x14ac:dyDescent="0.25">
      <c r="A975" s="18" t="s">
        <v>1116</v>
      </c>
      <c r="B975" s="17" t="s">
        <v>701</v>
      </c>
      <c r="C975" s="20">
        <v>0</v>
      </c>
      <c r="D975" s="20">
        <v>0</v>
      </c>
      <c r="E975" s="20">
        <v>0</v>
      </c>
      <c r="F975" s="20">
        <v>0</v>
      </c>
      <c r="G975" s="20">
        <v>4332480</v>
      </c>
      <c r="H975" s="20">
        <v>1.0351681957186543</v>
      </c>
      <c r="I975" s="20">
        <v>0</v>
      </c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  <c r="AC975"/>
      <c r="AD975"/>
      <c r="AE975"/>
      <c r="AF975"/>
      <c r="AG975"/>
      <c r="AH975"/>
      <c r="AI975"/>
    </row>
    <row r="976" spans="1:35" s="3" customFormat="1" ht="47.25" customHeight="1" x14ac:dyDescent="0.25">
      <c r="A976" s="18" t="s">
        <v>1117</v>
      </c>
      <c r="B976" s="17" t="s">
        <v>703</v>
      </c>
      <c r="C976" s="20">
        <v>0</v>
      </c>
      <c r="D976" s="20">
        <v>0</v>
      </c>
      <c r="E976" s="20">
        <v>0</v>
      </c>
      <c r="F976" s="20">
        <v>0</v>
      </c>
      <c r="G976" s="20">
        <v>4773309</v>
      </c>
      <c r="H976" s="20">
        <v>1.0351681957186543</v>
      </c>
      <c r="I976" s="20">
        <v>0</v>
      </c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</row>
    <row r="977" spans="1:35" s="3" customFormat="1" ht="47.25" customHeight="1" x14ac:dyDescent="0.25">
      <c r="A977" s="18" t="s">
        <v>1118</v>
      </c>
      <c r="B977" s="17" t="s">
        <v>98</v>
      </c>
      <c r="C977" s="20">
        <v>0</v>
      </c>
      <c r="D977" s="20">
        <v>9</v>
      </c>
      <c r="E977" s="20">
        <v>12</v>
      </c>
      <c r="F977" s="20">
        <v>7</v>
      </c>
      <c r="G977" s="20" t="s">
        <v>17</v>
      </c>
      <c r="H977" s="20" t="s">
        <v>17</v>
      </c>
      <c r="I977" s="20">
        <v>1024.7140655021835</v>
      </c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</row>
    <row r="978" spans="1:35" s="3" customFormat="1" ht="47.25" customHeight="1" x14ac:dyDescent="0.25">
      <c r="A978" s="18" t="s">
        <v>1119</v>
      </c>
      <c r="B978" s="17" t="s">
        <v>759</v>
      </c>
      <c r="C978" s="20">
        <v>0</v>
      </c>
      <c r="D978" s="20">
        <v>7</v>
      </c>
      <c r="E978" s="20">
        <v>6</v>
      </c>
      <c r="F978" s="20">
        <v>4.333333333333333</v>
      </c>
      <c r="G978" s="20" t="s">
        <v>17</v>
      </c>
      <c r="H978" s="20" t="s">
        <v>17</v>
      </c>
      <c r="I978" s="20">
        <v>599.75710625909755</v>
      </c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</row>
    <row r="979" spans="1:35" s="3" customFormat="1" ht="63" customHeight="1" x14ac:dyDescent="0.25">
      <c r="A979" s="18" t="s">
        <v>1120</v>
      </c>
      <c r="B979" s="17" t="s">
        <v>23</v>
      </c>
      <c r="C979" s="20">
        <v>0</v>
      </c>
      <c r="D979" s="20">
        <v>3</v>
      </c>
      <c r="E979" s="20">
        <v>1</v>
      </c>
      <c r="F979" s="20">
        <v>1.3333333333333333</v>
      </c>
      <c r="G979" s="20" t="s">
        <v>17</v>
      </c>
      <c r="H979" s="20" t="s">
        <v>17</v>
      </c>
      <c r="I979" s="20">
        <v>202.85846870451238</v>
      </c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  <c r="AC979"/>
      <c r="AD979"/>
      <c r="AE979"/>
      <c r="AF979"/>
      <c r="AG979"/>
      <c r="AH979"/>
      <c r="AI979"/>
    </row>
    <row r="980" spans="1:35" s="3" customFormat="1" ht="15.75" customHeight="1" x14ac:dyDescent="0.25">
      <c r="A980" s="18" t="s">
        <v>1121</v>
      </c>
      <c r="B980" s="17" t="s">
        <v>762</v>
      </c>
      <c r="C980" s="20">
        <v>0</v>
      </c>
      <c r="D980" s="20">
        <v>3</v>
      </c>
      <c r="E980" s="20">
        <v>1</v>
      </c>
      <c r="F980" s="20">
        <v>1.3333333333333333</v>
      </c>
      <c r="G980" s="20">
        <v>145778</v>
      </c>
      <c r="H980" s="20">
        <v>1.0436681222707425</v>
      </c>
      <c r="I980" s="20">
        <v>202.85846870451238</v>
      </c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  <c r="AC980"/>
      <c r="AD980"/>
      <c r="AE980"/>
      <c r="AF980"/>
      <c r="AG980"/>
      <c r="AH980"/>
      <c r="AI980"/>
    </row>
    <row r="981" spans="1:35" s="3" customFormat="1" ht="15.75" customHeight="1" x14ac:dyDescent="0.25">
      <c r="A981" s="18" t="s">
        <v>1122</v>
      </c>
      <c r="B981" s="17" t="s">
        <v>764</v>
      </c>
      <c r="C981" s="20">
        <v>0</v>
      </c>
      <c r="D981" s="20">
        <v>0</v>
      </c>
      <c r="E981" s="20">
        <v>0</v>
      </c>
      <c r="F981" s="20">
        <v>0</v>
      </c>
      <c r="G981" s="20">
        <v>761877</v>
      </c>
      <c r="H981" s="20">
        <v>1.0436681222707425</v>
      </c>
      <c r="I981" s="20">
        <v>0</v>
      </c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</row>
    <row r="982" spans="1:35" s="3" customFormat="1" ht="47.25" customHeight="1" x14ac:dyDescent="0.25">
      <c r="A982" s="18" t="s">
        <v>1123</v>
      </c>
      <c r="B982" s="17" t="s">
        <v>766</v>
      </c>
      <c r="C982" s="20">
        <v>0</v>
      </c>
      <c r="D982" s="20">
        <v>0</v>
      </c>
      <c r="E982" s="20">
        <v>0</v>
      </c>
      <c r="F982" s="20">
        <v>0</v>
      </c>
      <c r="G982" s="20">
        <v>1926190</v>
      </c>
      <c r="H982" s="20">
        <v>1.0436681222707425</v>
      </c>
      <c r="I982" s="20">
        <v>0</v>
      </c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</row>
    <row r="983" spans="1:35" s="3" customFormat="1" ht="47.25" customHeight="1" x14ac:dyDescent="0.25">
      <c r="A983" s="18" t="s">
        <v>1124</v>
      </c>
      <c r="B983" s="17" t="s">
        <v>768</v>
      </c>
      <c r="C983" s="20">
        <v>0</v>
      </c>
      <c r="D983" s="20">
        <v>0</v>
      </c>
      <c r="E983" s="20">
        <v>0</v>
      </c>
      <c r="F983" s="20">
        <v>0</v>
      </c>
      <c r="G983" s="20">
        <v>107285</v>
      </c>
      <c r="H983" s="20">
        <v>1.0436681222707425</v>
      </c>
      <c r="I983" s="20">
        <v>0</v>
      </c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</row>
    <row r="984" spans="1:35" s="3" customFormat="1" ht="15.75" customHeight="1" x14ac:dyDescent="0.25">
      <c r="A984" s="18" t="s">
        <v>1125</v>
      </c>
      <c r="B984" s="17" t="s">
        <v>770</v>
      </c>
      <c r="C984" s="20">
        <v>0</v>
      </c>
      <c r="D984" s="20">
        <v>0</v>
      </c>
      <c r="E984" s="20">
        <v>0</v>
      </c>
      <c r="F984" s="20">
        <v>0</v>
      </c>
      <c r="G984" s="20">
        <v>2236930</v>
      </c>
      <c r="H984" s="20">
        <v>1.0436681222707425</v>
      </c>
      <c r="I984" s="20">
        <v>0</v>
      </c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  <c r="AC984"/>
      <c r="AD984"/>
      <c r="AE984"/>
      <c r="AF984"/>
      <c r="AG984"/>
      <c r="AH984"/>
      <c r="AI984"/>
    </row>
    <row r="985" spans="1:35" s="3" customFormat="1" ht="47.25" customHeight="1" x14ac:dyDescent="0.25">
      <c r="A985" s="18" t="s">
        <v>1126</v>
      </c>
      <c r="B985" s="17" t="s">
        <v>49</v>
      </c>
      <c r="C985" s="20">
        <v>0</v>
      </c>
      <c r="D985" s="20">
        <v>4</v>
      </c>
      <c r="E985" s="20">
        <v>5</v>
      </c>
      <c r="F985" s="20">
        <v>3</v>
      </c>
      <c r="G985" s="20" t="s">
        <v>17</v>
      </c>
      <c r="H985" s="20" t="s">
        <v>17</v>
      </c>
      <c r="I985" s="20">
        <v>396.89863755458515</v>
      </c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  <c r="AC985"/>
      <c r="AD985"/>
      <c r="AE985"/>
      <c r="AF985"/>
      <c r="AG985"/>
      <c r="AH985"/>
      <c r="AI985"/>
    </row>
    <row r="986" spans="1:35" s="3" customFormat="1" ht="63" customHeight="1" x14ac:dyDescent="0.25">
      <c r="A986" s="18" t="s">
        <v>1127</v>
      </c>
      <c r="B986" s="17" t="s">
        <v>762</v>
      </c>
      <c r="C986" s="20">
        <v>0</v>
      </c>
      <c r="D986" s="20">
        <v>4</v>
      </c>
      <c r="E986" s="20">
        <v>5</v>
      </c>
      <c r="F986" s="20">
        <v>3</v>
      </c>
      <c r="G986" s="20">
        <v>126764</v>
      </c>
      <c r="H986" s="20">
        <v>1.0436681222707425</v>
      </c>
      <c r="I986" s="20">
        <v>396.89863755458515</v>
      </c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</row>
    <row r="987" spans="1:35" s="3" customFormat="1" ht="47.25" customHeight="1" x14ac:dyDescent="0.25">
      <c r="A987" s="18" t="s">
        <v>1128</v>
      </c>
      <c r="B987" s="17" t="s">
        <v>764</v>
      </c>
      <c r="C987" s="20">
        <v>0</v>
      </c>
      <c r="D987" s="20">
        <v>0</v>
      </c>
      <c r="E987" s="20">
        <v>0</v>
      </c>
      <c r="F987" s="20">
        <v>0</v>
      </c>
      <c r="G987" s="20">
        <v>662502</v>
      </c>
      <c r="H987" s="20">
        <v>1.0436681222707425</v>
      </c>
      <c r="I987" s="20">
        <v>0</v>
      </c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</row>
    <row r="988" spans="1:35" s="3" customFormat="1" ht="63" customHeight="1" x14ac:dyDescent="0.25">
      <c r="A988" s="18" t="s">
        <v>1129</v>
      </c>
      <c r="B988" s="17" t="s">
        <v>766</v>
      </c>
      <c r="C988" s="20">
        <v>0</v>
      </c>
      <c r="D988" s="20">
        <v>0</v>
      </c>
      <c r="E988" s="20">
        <v>0</v>
      </c>
      <c r="F988" s="20">
        <v>0</v>
      </c>
      <c r="G988" s="20">
        <v>7674948</v>
      </c>
      <c r="H988" s="20">
        <v>1.0436681222707425</v>
      </c>
      <c r="I988" s="20">
        <v>0</v>
      </c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</row>
    <row r="989" spans="1:35" s="3" customFormat="1" ht="47.25" customHeight="1" x14ac:dyDescent="0.25">
      <c r="A989" s="18" t="s">
        <v>1130</v>
      </c>
      <c r="B989" s="17" t="s">
        <v>768</v>
      </c>
      <c r="C989" s="20">
        <v>0</v>
      </c>
      <c r="D989" s="20">
        <v>0</v>
      </c>
      <c r="E989" s="20">
        <v>0</v>
      </c>
      <c r="F989" s="20">
        <v>0</v>
      </c>
      <c r="G989" s="20">
        <v>93291</v>
      </c>
      <c r="H989" s="20">
        <v>1.0436681222707425</v>
      </c>
      <c r="I989" s="20">
        <v>0</v>
      </c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  <c r="AC989"/>
      <c r="AD989"/>
      <c r="AE989"/>
      <c r="AF989"/>
      <c r="AG989"/>
      <c r="AH989"/>
      <c r="AI989"/>
    </row>
    <row r="990" spans="1:35" s="3" customFormat="1" ht="63" customHeight="1" x14ac:dyDescent="0.25">
      <c r="A990" s="18" t="s">
        <v>1131</v>
      </c>
      <c r="B990" s="17" t="s">
        <v>770</v>
      </c>
      <c r="C990" s="20">
        <v>0</v>
      </c>
      <c r="D990" s="20">
        <v>0</v>
      </c>
      <c r="E990" s="20">
        <v>0</v>
      </c>
      <c r="F990" s="20">
        <v>0</v>
      </c>
      <c r="G990" s="20">
        <v>1945156</v>
      </c>
      <c r="H990" s="20">
        <v>1.0436681222707425</v>
      </c>
      <c r="I990" s="20">
        <v>0</v>
      </c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  <c r="AC990"/>
      <c r="AD990"/>
      <c r="AE990"/>
      <c r="AF990"/>
      <c r="AG990"/>
      <c r="AH990"/>
      <c r="AI990"/>
    </row>
    <row r="991" spans="1:35" s="3" customFormat="1" ht="47.25" customHeight="1" x14ac:dyDescent="0.25">
      <c r="A991" s="18" t="s">
        <v>1132</v>
      </c>
      <c r="B991" s="17" t="s">
        <v>778</v>
      </c>
      <c r="C991" s="20">
        <v>0</v>
      </c>
      <c r="D991" s="20">
        <v>2</v>
      </c>
      <c r="E991" s="20">
        <v>6</v>
      </c>
      <c r="F991" s="20">
        <v>2.6666666666666665</v>
      </c>
      <c r="G991" s="20" t="s">
        <v>17</v>
      </c>
      <c r="H991" s="20" t="s">
        <v>17</v>
      </c>
      <c r="I991" s="20">
        <v>424.95695924308592</v>
      </c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</row>
    <row r="992" spans="1:35" s="3" customFormat="1" ht="63" customHeight="1" x14ac:dyDescent="0.25">
      <c r="A992" s="18" t="s">
        <v>1133</v>
      </c>
      <c r="B992" s="17" t="s">
        <v>23</v>
      </c>
      <c r="C992" s="20">
        <v>0</v>
      </c>
      <c r="D992" s="20">
        <v>2</v>
      </c>
      <c r="E992" s="20">
        <v>5</v>
      </c>
      <c r="F992" s="20">
        <v>2.3333333333333335</v>
      </c>
      <c r="G992" s="20" t="s">
        <v>17</v>
      </c>
      <c r="H992" s="20" t="s">
        <v>17</v>
      </c>
      <c r="I992" s="20">
        <v>376.37003347889379</v>
      </c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</row>
    <row r="993" spans="1:35" s="3" customFormat="1" ht="47.25" customHeight="1" x14ac:dyDescent="0.25">
      <c r="A993" s="18" t="s">
        <v>1134</v>
      </c>
      <c r="B993" s="17" t="s">
        <v>762</v>
      </c>
      <c r="C993" s="20">
        <v>0</v>
      </c>
      <c r="D993" s="20">
        <v>2</v>
      </c>
      <c r="E993" s="20">
        <v>4</v>
      </c>
      <c r="F993" s="20">
        <v>2</v>
      </c>
      <c r="G993" s="20">
        <v>160611</v>
      </c>
      <c r="H993" s="20">
        <v>1.0436681222707425</v>
      </c>
      <c r="I993" s="20">
        <v>335.24916157205246</v>
      </c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</row>
    <row r="994" spans="1:35" s="3" customFormat="1" ht="63" customHeight="1" x14ac:dyDescent="0.25">
      <c r="A994" s="18" t="s">
        <v>1135</v>
      </c>
      <c r="B994" s="17" t="s">
        <v>764</v>
      </c>
      <c r="C994" s="20">
        <v>0</v>
      </c>
      <c r="D994" s="20">
        <v>0</v>
      </c>
      <c r="E994" s="20">
        <v>0</v>
      </c>
      <c r="F994" s="20">
        <v>0</v>
      </c>
      <c r="G994" s="20">
        <v>839398</v>
      </c>
      <c r="H994" s="20">
        <v>1.0436681222707425</v>
      </c>
      <c r="I994" s="20">
        <v>0</v>
      </c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  <c r="Z994"/>
      <c r="AA994"/>
      <c r="AB994"/>
      <c r="AC994"/>
      <c r="AD994"/>
      <c r="AE994"/>
      <c r="AF994"/>
      <c r="AG994"/>
      <c r="AH994"/>
      <c r="AI994"/>
    </row>
    <row r="995" spans="1:35" s="3" customFormat="1" ht="47.25" customHeight="1" x14ac:dyDescent="0.25">
      <c r="A995" s="18" t="s">
        <v>1136</v>
      </c>
      <c r="B995" s="17" t="s">
        <v>766</v>
      </c>
      <c r="C995" s="20">
        <v>0</v>
      </c>
      <c r="D995" s="20">
        <v>0</v>
      </c>
      <c r="E995" s="20">
        <v>0</v>
      </c>
      <c r="F995" s="20">
        <v>0</v>
      </c>
      <c r="G995" s="20">
        <v>2122180</v>
      </c>
      <c r="H995" s="20">
        <v>1.0436681222707425</v>
      </c>
      <c r="I995" s="20">
        <v>0</v>
      </c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  <c r="Z995"/>
      <c r="AA995"/>
      <c r="AB995"/>
      <c r="AC995"/>
      <c r="AD995"/>
      <c r="AE995"/>
      <c r="AF995"/>
      <c r="AG995"/>
      <c r="AH995"/>
      <c r="AI995"/>
    </row>
    <row r="996" spans="1:35" s="3" customFormat="1" ht="63" customHeight="1" x14ac:dyDescent="0.25">
      <c r="A996" s="18" t="s">
        <v>1137</v>
      </c>
      <c r="B996" s="17" t="s">
        <v>768</v>
      </c>
      <c r="C996" s="20">
        <v>0</v>
      </c>
      <c r="D996" s="20">
        <v>0</v>
      </c>
      <c r="E996" s="20">
        <v>1</v>
      </c>
      <c r="F996" s="20">
        <v>0.33333333333333331</v>
      </c>
      <c r="G996" s="20">
        <v>118201</v>
      </c>
      <c r="H996" s="20">
        <v>1.0436681222707425</v>
      </c>
      <c r="I996" s="20">
        <v>41.120871906841344</v>
      </c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</row>
    <row r="997" spans="1:35" s="3" customFormat="1" ht="47.25" customHeight="1" x14ac:dyDescent="0.25">
      <c r="A997" s="18" t="s">
        <v>1138</v>
      </c>
      <c r="B997" s="17" t="s">
        <v>770</v>
      </c>
      <c r="C997" s="20">
        <v>0</v>
      </c>
      <c r="D997" s="20">
        <v>0</v>
      </c>
      <c r="E997" s="20">
        <v>0</v>
      </c>
      <c r="F997" s="20">
        <v>0</v>
      </c>
      <c r="G997" s="20">
        <v>2464537</v>
      </c>
      <c r="H997" s="20">
        <v>1.0436681222707425</v>
      </c>
      <c r="I997" s="20">
        <v>0</v>
      </c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</row>
    <row r="998" spans="1:35" s="3" customFormat="1" ht="15.75" customHeight="1" x14ac:dyDescent="0.25">
      <c r="A998" s="18" t="s">
        <v>1139</v>
      </c>
      <c r="B998" s="17" t="s">
        <v>49</v>
      </c>
      <c r="C998" s="20">
        <v>0</v>
      </c>
      <c r="D998" s="20">
        <v>0</v>
      </c>
      <c r="E998" s="20">
        <v>1</v>
      </c>
      <c r="F998" s="20">
        <v>0.33333333333333331</v>
      </c>
      <c r="G998" s="20" t="s">
        <v>17</v>
      </c>
      <c r="H998" s="20" t="s">
        <v>17</v>
      </c>
      <c r="I998" s="20">
        <v>48.586925764192145</v>
      </c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</row>
    <row r="999" spans="1:35" s="3" customFormat="1" ht="47.25" customHeight="1" x14ac:dyDescent="0.25">
      <c r="A999" s="18" t="s">
        <v>1140</v>
      </c>
      <c r="B999" s="17" t="s">
        <v>762</v>
      </c>
      <c r="C999" s="20">
        <v>0</v>
      </c>
      <c r="D999" s="20">
        <v>0</v>
      </c>
      <c r="E999" s="20">
        <v>1</v>
      </c>
      <c r="F999" s="20">
        <v>0.33333333333333331</v>
      </c>
      <c r="G999" s="20">
        <v>139662</v>
      </c>
      <c r="H999" s="20">
        <v>1.0436681222707425</v>
      </c>
      <c r="I999" s="20">
        <v>48.586925764192145</v>
      </c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</row>
    <row r="1000" spans="1:35" s="3" customFormat="1" ht="47.25" customHeight="1" x14ac:dyDescent="0.25">
      <c r="A1000" s="18" t="s">
        <v>1141</v>
      </c>
      <c r="B1000" s="17" t="s">
        <v>764</v>
      </c>
      <c r="C1000" s="20">
        <v>0</v>
      </c>
      <c r="D1000" s="20">
        <v>0</v>
      </c>
      <c r="E1000" s="20">
        <v>0</v>
      </c>
      <c r="F1000" s="20">
        <v>0</v>
      </c>
      <c r="G1000" s="20">
        <v>729911</v>
      </c>
      <c r="H1000" s="20">
        <v>1.0436681222707425</v>
      </c>
      <c r="I1000" s="20">
        <v>0</v>
      </c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  <c r="AI1000"/>
    </row>
    <row r="1001" spans="1:35" s="3" customFormat="1" ht="63" customHeight="1" x14ac:dyDescent="0.25">
      <c r="A1001" s="18" t="s">
        <v>1142</v>
      </c>
      <c r="B1001" s="17" t="s">
        <v>766</v>
      </c>
      <c r="C1001" s="20">
        <v>0</v>
      </c>
      <c r="D1001" s="20">
        <v>0</v>
      </c>
      <c r="E1001" s="20">
        <v>0</v>
      </c>
      <c r="F1001" s="20">
        <v>0</v>
      </c>
      <c r="G1001" s="20">
        <v>1845374</v>
      </c>
      <c r="H1001" s="20">
        <v>1.0436681222707425</v>
      </c>
      <c r="I1001" s="20">
        <v>0</v>
      </c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</row>
    <row r="1002" spans="1:35" s="3" customFormat="1" ht="47.25" customHeight="1" x14ac:dyDescent="0.25">
      <c r="A1002" s="18" t="s">
        <v>1143</v>
      </c>
      <c r="B1002" s="17" t="s">
        <v>768</v>
      </c>
      <c r="C1002" s="20">
        <v>0</v>
      </c>
      <c r="D1002" s="20">
        <v>0</v>
      </c>
      <c r="E1002" s="20">
        <v>0</v>
      </c>
      <c r="F1002" s="20">
        <v>0</v>
      </c>
      <c r="G1002" s="20">
        <v>102784</v>
      </c>
      <c r="H1002" s="20">
        <v>1.0436681222707425</v>
      </c>
      <c r="I1002" s="20">
        <v>0</v>
      </c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</row>
    <row r="1003" spans="1:35" s="3" customFormat="1" ht="63" customHeight="1" x14ac:dyDescent="0.25">
      <c r="A1003" s="18" t="s">
        <v>1144</v>
      </c>
      <c r="B1003" s="17" t="s">
        <v>770</v>
      </c>
      <c r="C1003" s="20">
        <v>0</v>
      </c>
      <c r="D1003" s="20">
        <v>0</v>
      </c>
      <c r="E1003" s="20">
        <v>0</v>
      </c>
      <c r="F1003" s="20">
        <v>0</v>
      </c>
      <c r="G1003" s="20">
        <v>2143075</v>
      </c>
      <c r="H1003" s="20">
        <v>1.0436681222707425</v>
      </c>
      <c r="I1003" s="20">
        <v>0</v>
      </c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</row>
    <row r="1004" spans="1:35" s="3" customFormat="1" ht="47.25" customHeight="1" x14ac:dyDescent="0.25">
      <c r="A1004" s="18" t="s">
        <v>1145</v>
      </c>
      <c r="B1004" s="17" t="s">
        <v>122</v>
      </c>
      <c r="C1004" s="20">
        <v>850.7</v>
      </c>
      <c r="D1004" s="20">
        <v>1951.44</v>
      </c>
      <c r="E1004" s="20">
        <v>1630.9</v>
      </c>
      <c r="F1004" s="20">
        <v>1477.6800000000003</v>
      </c>
      <c r="G1004" s="20" t="s">
        <v>17</v>
      </c>
      <c r="H1004" s="20" t="s">
        <v>17</v>
      </c>
      <c r="I1004" s="20">
        <v>3492.1835691844421</v>
      </c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</row>
    <row r="1005" spans="1:35" s="3" customFormat="1" ht="63" customHeight="1" x14ac:dyDescent="0.25">
      <c r="A1005" s="18" t="s">
        <v>1146</v>
      </c>
      <c r="B1005" s="17" t="s">
        <v>793</v>
      </c>
      <c r="C1005" s="20">
        <v>850.7</v>
      </c>
      <c r="D1005" s="20">
        <v>1951.44</v>
      </c>
      <c r="E1005" s="20">
        <v>1395.9</v>
      </c>
      <c r="F1005" s="20">
        <v>1399.346666666667</v>
      </c>
      <c r="G1005" s="20" t="s">
        <v>17</v>
      </c>
      <c r="H1005" s="20" t="s">
        <v>17</v>
      </c>
      <c r="I1005" s="20">
        <v>3280.294359648683</v>
      </c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</row>
    <row r="1006" spans="1:35" s="3" customFormat="1" ht="47.25" customHeight="1" x14ac:dyDescent="0.25">
      <c r="A1006" s="18" t="s">
        <v>1147</v>
      </c>
      <c r="B1006" s="17" t="s">
        <v>23</v>
      </c>
      <c r="C1006" s="20">
        <v>517</v>
      </c>
      <c r="D1006" s="20">
        <v>595.02</v>
      </c>
      <c r="E1006" s="20">
        <v>444.62</v>
      </c>
      <c r="F1006" s="20">
        <v>518.88</v>
      </c>
      <c r="G1006" s="20" t="s">
        <v>17</v>
      </c>
      <c r="H1006" s="20" t="s">
        <v>17</v>
      </c>
      <c r="I1006" s="20">
        <v>1643.8498016896697</v>
      </c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</row>
    <row r="1007" spans="1:35" s="3" customFormat="1" ht="63" customHeight="1" x14ac:dyDescent="0.25">
      <c r="A1007" s="18" t="s">
        <v>1148</v>
      </c>
      <c r="B1007" s="17" t="s">
        <v>796</v>
      </c>
      <c r="C1007" s="20">
        <v>0</v>
      </c>
      <c r="D1007" s="20">
        <v>0</v>
      </c>
      <c r="E1007" s="20">
        <v>0</v>
      </c>
      <c r="F1007" s="20">
        <v>0</v>
      </c>
      <c r="G1007" s="20">
        <v>4234</v>
      </c>
      <c r="H1007" s="20">
        <v>1.0363864491844417</v>
      </c>
      <c r="I1007" s="20">
        <v>0</v>
      </c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</row>
    <row r="1008" spans="1:35" s="3" customFormat="1" ht="47.25" customHeight="1" x14ac:dyDescent="0.25">
      <c r="A1008" s="18" t="s">
        <v>1149</v>
      </c>
      <c r="B1008" s="17" t="s">
        <v>798</v>
      </c>
      <c r="C1008" s="20">
        <v>0</v>
      </c>
      <c r="D1008" s="20">
        <v>0</v>
      </c>
      <c r="E1008" s="20">
        <v>0</v>
      </c>
      <c r="F1008" s="20">
        <v>0</v>
      </c>
      <c r="G1008" s="20">
        <v>3071</v>
      </c>
      <c r="H1008" s="20">
        <v>1.0363864491844417</v>
      </c>
      <c r="I1008" s="20">
        <v>0</v>
      </c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</row>
    <row r="1009" spans="1:35" s="3" customFormat="1" ht="63" customHeight="1" x14ac:dyDescent="0.25">
      <c r="A1009" s="18" t="s">
        <v>1150</v>
      </c>
      <c r="B1009" s="17" t="s">
        <v>800</v>
      </c>
      <c r="C1009" s="20">
        <v>0</v>
      </c>
      <c r="D1009" s="20">
        <v>0</v>
      </c>
      <c r="E1009" s="20">
        <v>0</v>
      </c>
      <c r="F1009" s="20">
        <v>0</v>
      </c>
      <c r="G1009" s="20">
        <v>2886</v>
      </c>
      <c r="H1009" s="20">
        <v>1.0363864491844417</v>
      </c>
      <c r="I1009" s="20">
        <v>0</v>
      </c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</row>
    <row r="1010" spans="1:35" s="3" customFormat="1" ht="47.25" customHeight="1" x14ac:dyDescent="0.25">
      <c r="A1010" s="18" t="s">
        <v>1151</v>
      </c>
      <c r="B1010" s="17" t="s">
        <v>802</v>
      </c>
      <c r="C1010" s="20">
        <v>0</v>
      </c>
      <c r="D1010" s="20">
        <v>0</v>
      </c>
      <c r="E1010" s="20">
        <v>0</v>
      </c>
      <c r="F1010" s="20">
        <v>0</v>
      </c>
      <c r="G1010" s="20">
        <v>2431</v>
      </c>
      <c r="H1010" s="20">
        <v>1.0363864491844417</v>
      </c>
      <c r="I1010" s="20">
        <v>0</v>
      </c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</row>
    <row r="1011" spans="1:35" s="3" customFormat="1" ht="63" customHeight="1" x14ac:dyDescent="0.25">
      <c r="A1011" s="18" t="s">
        <v>1152</v>
      </c>
      <c r="B1011" s="17" t="s">
        <v>804</v>
      </c>
      <c r="C1011" s="20">
        <v>0</v>
      </c>
      <c r="D1011" s="20">
        <v>0</v>
      </c>
      <c r="E1011" s="20">
        <v>0</v>
      </c>
      <c r="F1011" s="20">
        <v>0</v>
      </c>
      <c r="G1011" s="20">
        <v>4895</v>
      </c>
      <c r="H1011" s="20">
        <v>1.0363864491844417</v>
      </c>
      <c r="I1011" s="20">
        <v>0</v>
      </c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</row>
    <row r="1012" spans="1:35" s="3" customFormat="1" ht="63" customHeight="1" x14ac:dyDescent="0.25">
      <c r="A1012" s="18" t="s">
        <v>1153</v>
      </c>
      <c r="B1012" s="17" t="s">
        <v>806</v>
      </c>
      <c r="C1012" s="20">
        <v>37.6</v>
      </c>
      <c r="D1012" s="20">
        <v>0</v>
      </c>
      <c r="E1012" s="20">
        <v>0</v>
      </c>
      <c r="F1012" s="20">
        <v>12.533333333333333</v>
      </c>
      <c r="G1012" s="20">
        <v>3550</v>
      </c>
      <c r="H1012" s="20">
        <v>1.0363864491844417</v>
      </c>
      <c r="I1012" s="20">
        <v>46.112287745713097</v>
      </c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</row>
    <row r="1013" spans="1:35" s="3" customFormat="1" ht="63" customHeight="1" x14ac:dyDescent="0.25">
      <c r="A1013" s="18" t="s">
        <v>1154</v>
      </c>
      <c r="B1013" s="17" t="s">
        <v>808</v>
      </c>
      <c r="C1013" s="20">
        <v>0</v>
      </c>
      <c r="D1013" s="20">
        <v>59.219999999999992</v>
      </c>
      <c r="E1013" s="20">
        <v>59.219999999999992</v>
      </c>
      <c r="F1013" s="20">
        <v>39.479999999999997</v>
      </c>
      <c r="G1013" s="20">
        <v>3336</v>
      </c>
      <c r="H1013" s="20">
        <v>1.0363864491844417</v>
      </c>
      <c r="I1013" s="20">
        <v>136.49756747804264</v>
      </c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</row>
    <row r="1014" spans="1:35" s="3" customFormat="1" ht="63" customHeight="1" x14ac:dyDescent="0.25">
      <c r="A1014" s="18" t="s">
        <v>1155</v>
      </c>
      <c r="B1014" s="17" t="s">
        <v>810</v>
      </c>
      <c r="C1014" s="20">
        <v>94</v>
      </c>
      <c r="D1014" s="20">
        <v>0</v>
      </c>
      <c r="E1014" s="20">
        <v>0</v>
      </c>
      <c r="F1014" s="20">
        <v>31.333333333333332</v>
      </c>
      <c r="G1014" s="20">
        <v>2810</v>
      </c>
      <c r="H1014" s="20">
        <v>1.0363864491844417</v>
      </c>
      <c r="I1014" s="20">
        <v>91.250372229192806</v>
      </c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</row>
    <row r="1015" spans="1:35" s="3" customFormat="1" ht="15.75" customHeight="1" x14ac:dyDescent="0.25">
      <c r="A1015" s="18" t="s">
        <v>1156</v>
      </c>
      <c r="B1015" s="17" t="s">
        <v>812</v>
      </c>
      <c r="C1015" s="20">
        <v>0</v>
      </c>
      <c r="D1015" s="20">
        <v>300.8</v>
      </c>
      <c r="E1015" s="20">
        <v>0</v>
      </c>
      <c r="F1015" s="20">
        <v>100.26666666666667</v>
      </c>
      <c r="G1015" s="20">
        <v>1819</v>
      </c>
      <c r="H1015" s="20">
        <v>1.0363864491844417</v>
      </c>
      <c r="I1015" s="20">
        <v>189.02141162693434</v>
      </c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</row>
    <row r="1016" spans="1:35" s="3" customFormat="1" ht="15.75" customHeight="1" x14ac:dyDescent="0.25">
      <c r="A1016" s="18" t="s">
        <v>1157</v>
      </c>
      <c r="B1016" s="17" t="s">
        <v>814</v>
      </c>
      <c r="C1016" s="20">
        <v>235</v>
      </c>
      <c r="D1016" s="20">
        <v>235</v>
      </c>
      <c r="E1016" s="20">
        <v>0</v>
      </c>
      <c r="F1016" s="20">
        <v>156.66666666666666</v>
      </c>
      <c r="G1016" s="20">
        <v>1451</v>
      </c>
      <c r="H1016" s="20">
        <v>1.0363864491844417</v>
      </c>
      <c r="I1016" s="20">
        <v>235.59482225010453</v>
      </c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</row>
    <row r="1017" spans="1:35" s="3" customFormat="1" ht="47.25" customHeight="1" x14ac:dyDescent="0.25">
      <c r="A1017" s="18" t="s">
        <v>1158</v>
      </c>
      <c r="B1017" s="17" t="s">
        <v>816</v>
      </c>
      <c r="C1017" s="20">
        <v>0</v>
      </c>
      <c r="D1017" s="20">
        <v>0</v>
      </c>
      <c r="E1017" s="20">
        <v>0</v>
      </c>
      <c r="F1017" s="20">
        <v>0</v>
      </c>
      <c r="G1017" s="20">
        <v>10830</v>
      </c>
      <c r="H1017" s="20">
        <v>1.0363864491844417</v>
      </c>
      <c r="I1017" s="20">
        <v>0</v>
      </c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</row>
    <row r="1018" spans="1:35" s="3" customFormat="1" ht="47.25" customHeight="1" x14ac:dyDescent="0.25">
      <c r="A1018" s="18" t="s">
        <v>1159</v>
      </c>
      <c r="B1018" s="17" t="s">
        <v>818</v>
      </c>
      <c r="C1018" s="20">
        <v>0</v>
      </c>
      <c r="D1018" s="20">
        <v>0</v>
      </c>
      <c r="E1018" s="20">
        <v>0</v>
      </c>
      <c r="F1018" s="20">
        <v>0</v>
      </c>
      <c r="G1018" s="20">
        <v>20229</v>
      </c>
      <c r="H1018" s="20">
        <v>1.0363864491844417</v>
      </c>
      <c r="I1018" s="20">
        <v>0</v>
      </c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</row>
    <row r="1019" spans="1:35" s="3" customFormat="1" ht="63" customHeight="1" x14ac:dyDescent="0.25">
      <c r="A1019" s="18" t="s">
        <v>1160</v>
      </c>
      <c r="B1019" s="17" t="s">
        <v>820</v>
      </c>
      <c r="C1019" s="20">
        <v>0</v>
      </c>
      <c r="D1019" s="20">
        <v>0</v>
      </c>
      <c r="E1019" s="20">
        <v>0</v>
      </c>
      <c r="F1019" s="20">
        <v>0</v>
      </c>
      <c r="G1019" s="20">
        <v>7427</v>
      </c>
      <c r="H1019" s="20">
        <v>1.0363864491844417</v>
      </c>
      <c r="I1019" s="20">
        <v>0</v>
      </c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</row>
    <row r="1020" spans="1:35" s="3" customFormat="1" ht="47.25" customHeight="1" x14ac:dyDescent="0.25">
      <c r="A1020" s="18" t="s">
        <v>1161</v>
      </c>
      <c r="B1020" s="17" t="s">
        <v>822</v>
      </c>
      <c r="C1020" s="20">
        <v>0</v>
      </c>
      <c r="D1020" s="20">
        <v>0</v>
      </c>
      <c r="E1020" s="20">
        <v>0</v>
      </c>
      <c r="F1020" s="20">
        <v>0</v>
      </c>
      <c r="G1020" s="20">
        <v>13873</v>
      </c>
      <c r="H1020" s="20">
        <v>1.0363864491844417</v>
      </c>
      <c r="I1020" s="20">
        <v>0</v>
      </c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</row>
    <row r="1021" spans="1:35" s="3" customFormat="1" ht="63" customHeight="1" x14ac:dyDescent="0.25">
      <c r="A1021" s="18" t="s">
        <v>1162</v>
      </c>
      <c r="B1021" s="17" t="s">
        <v>824</v>
      </c>
      <c r="C1021" s="20">
        <v>0</v>
      </c>
      <c r="D1021" s="20">
        <v>0</v>
      </c>
      <c r="E1021" s="20">
        <v>0</v>
      </c>
      <c r="F1021" s="20">
        <v>0</v>
      </c>
      <c r="G1021" s="20">
        <v>6243</v>
      </c>
      <c r="H1021" s="20">
        <v>1.0363864491844417</v>
      </c>
      <c r="I1021" s="20">
        <v>0</v>
      </c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</row>
    <row r="1022" spans="1:35" s="3" customFormat="1" ht="47.25" customHeight="1" x14ac:dyDescent="0.25">
      <c r="A1022" s="18" t="s">
        <v>1163</v>
      </c>
      <c r="B1022" s="17" t="s">
        <v>826</v>
      </c>
      <c r="C1022" s="20">
        <v>0</v>
      </c>
      <c r="D1022" s="20">
        <v>0</v>
      </c>
      <c r="E1022" s="20">
        <v>0</v>
      </c>
      <c r="F1022" s="20">
        <v>0</v>
      </c>
      <c r="G1022" s="20">
        <v>11662</v>
      </c>
      <c r="H1022" s="20">
        <v>1.0363864491844417</v>
      </c>
      <c r="I1022" s="20">
        <v>0</v>
      </c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</row>
    <row r="1023" spans="1:35" s="3" customFormat="1" ht="63" customHeight="1" x14ac:dyDescent="0.25">
      <c r="A1023" s="18" t="s">
        <v>1164</v>
      </c>
      <c r="B1023" s="17" t="s">
        <v>828</v>
      </c>
      <c r="C1023" s="20">
        <v>0</v>
      </c>
      <c r="D1023" s="20">
        <v>0</v>
      </c>
      <c r="E1023" s="20">
        <v>0</v>
      </c>
      <c r="F1023" s="20">
        <v>0</v>
      </c>
      <c r="G1023" s="20">
        <v>4590</v>
      </c>
      <c r="H1023" s="20">
        <v>1.0363864491844417</v>
      </c>
      <c r="I1023" s="20">
        <v>0</v>
      </c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</row>
    <row r="1024" spans="1:35" s="3" customFormat="1" ht="47.25" customHeight="1" x14ac:dyDescent="0.25">
      <c r="A1024" s="18" t="s">
        <v>1165</v>
      </c>
      <c r="B1024" s="17" t="s">
        <v>830</v>
      </c>
      <c r="C1024" s="20">
        <v>0</v>
      </c>
      <c r="D1024" s="20">
        <v>0</v>
      </c>
      <c r="E1024" s="20">
        <v>0</v>
      </c>
      <c r="F1024" s="20">
        <v>0</v>
      </c>
      <c r="G1024" s="20">
        <v>8573</v>
      </c>
      <c r="H1024" s="20">
        <v>1.0363864491844417</v>
      </c>
      <c r="I1024" s="20">
        <v>0</v>
      </c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</row>
    <row r="1025" spans="1:35" s="3" customFormat="1" ht="63" customHeight="1" x14ac:dyDescent="0.25">
      <c r="A1025" s="18" t="s">
        <v>1166</v>
      </c>
      <c r="B1025" s="17" t="s">
        <v>832</v>
      </c>
      <c r="C1025" s="20">
        <v>150.4</v>
      </c>
      <c r="D1025" s="20">
        <v>0</v>
      </c>
      <c r="E1025" s="20">
        <v>150.4</v>
      </c>
      <c r="F1025" s="20">
        <v>100.26666666666667</v>
      </c>
      <c r="G1025" s="20">
        <v>2971</v>
      </c>
      <c r="H1025" s="20">
        <v>1.0363864491844417</v>
      </c>
      <c r="I1025" s="20">
        <v>308.73150849017145</v>
      </c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</row>
    <row r="1026" spans="1:35" s="3" customFormat="1" ht="47.25" customHeight="1" x14ac:dyDescent="0.25">
      <c r="A1026" s="18" t="s">
        <v>1167</v>
      </c>
      <c r="B1026" s="17" t="s">
        <v>834</v>
      </c>
      <c r="C1026" s="20">
        <v>0</v>
      </c>
      <c r="D1026" s="20">
        <v>0</v>
      </c>
      <c r="E1026" s="20">
        <v>0</v>
      </c>
      <c r="F1026" s="20">
        <v>0</v>
      </c>
      <c r="G1026" s="20">
        <v>6633</v>
      </c>
      <c r="H1026" s="20">
        <v>1.0363864491844417</v>
      </c>
      <c r="I1026" s="20">
        <v>0</v>
      </c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</row>
    <row r="1027" spans="1:35" s="3" customFormat="1" ht="63" customHeight="1" x14ac:dyDescent="0.25">
      <c r="A1027" s="18" t="s">
        <v>1168</v>
      </c>
      <c r="B1027" s="17" t="s">
        <v>836</v>
      </c>
      <c r="C1027" s="20">
        <v>0</v>
      </c>
      <c r="D1027" s="20">
        <v>0</v>
      </c>
      <c r="E1027" s="20">
        <v>0</v>
      </c>
      <c r="F1027" s="20">
        <v>0</v>
      </c>
      <c r="G1027" s="20">
        <v>2369</v>
      </c>
      <c r="H1027" s="20">
        <v>1.0363864491844417</v>
      </c>
      <c r="I1027" s="20">
        <v>0</v>
      </c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</row>
    <row r="1028" spans="1:35" s="3" customFormat="1" ht="47.25" customHeight="1" x14ac:dyDescent="0.25">
      <c r="A1028" s="18" t="s">
        <v>1169</v>
      </c>
      <c r="B1028" s="17" t="s">
        <v>838</v>
      </c>
      <c r="C1028" s="20">
        <v>0</v>
      </c>
      <c r="D1028" s="20">
        <v>0</v>
      </c>
      <c r="E1028" s="20">
        <v>0</v>
      </c>
      <c r="F1028" s="20">
        <v>0</v>
      </c>
      <c r="G1028" s="20">
        <v>4541</v>
      </c>
      <c r="H1028" s="20">
        <v>1.0363864491844417</v>
      </c>
      <c r="I1028" s="20">
        <v>0</v>
      </c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</row>
    <row r="1029" spans="1:35" s="3" customFormat="1" ht="63" customHeight="1" x14ac:dyDescent="0.25">
      <c r="A1029" s="18" t="s">
        <v>1170</v>
      </c>
      <c r="B1029" s="17" t="s">
        <v>840</v>
      </c>
      <c r="C1029" s="20">
        <v>0</v>
      </c>
      <c r="D1029" s="20">
        <v>0</v>
      </c>
      <c r="E1029" s="20">
        <v>0</v>
      </c>
      <c r="F1029" s="20">
        <v>0</v>
      </c>
      <c r="G1029" s="20">
        <v>1575</v>
      </c>
      <c r="H1029" s="20">
        <v>1.0363864491844417</v>
      </c>
      <c r="I1029" s="20">
        <v>0</v>
      </c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</row>
    <row r="1030" spans="1:35" s="3" customFormat="1" ht="47.25" customHeight="1" x14ac:dyDescent="0.25">
      <c r="A1030" s="18" t="s">
        <v>1171</v>
      </c>
      <c r="B1030" s="17" t="s">
        <v>842</v>
      </c>
      <c r="C1030" s="20">
        <v>0</v>
      </c>
      <c r="D1030" s="20">
        <v>0</v>
      </c>
      <c r="E1030" s="20">
        <v>0</v>
      </c>
      <c r="F1030" s="20">
        <v>0</v>
      </c>
      <c r="G1030" s="20">
        <v>2941</v>
      </c>
      <c r="H1030" s="20">
        <v>1.0363864491844417</v>
      </c>
      <c r="I1030" s="20">
        <v>0</v>
      </c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</row>
    <row r="1031" spans="1:35" s="3" customFormat="1" ht="63" customHeight="1" x14ac:dyDescent="0.25">
      <c r="A1031" s="18" t="s">
        <v>1172</v>
      </c>
      <c r="B1031" s="17" t="s">
        <v>844</v>
      </c>
      <c r="C1031" s="20">
        <v>0</v>
      </c>
      <c r="D1031" s="20">
        <v>0</v>
      </c>
      <c r="E1031" s="20">
        <v>0</v>
      </c>
      <c r="F1031" s="20">
        <v>0</v>
      </c>
      <c r="G1031" s="20">
        <v>1226</v>
      </c>
      <c r="H1031" s="20">
        <v>1.0363864491844417</v>
      </c>
      <c r="I1031" s="20">
        <v>0</v>
      </c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</row>
    <row r="1032" spans="1:35" s="3" customFormat="1" ht="47.25" customHeight="1" x14ac:dyDescent="0.25">
      <c r="A1032" s="18" t="s">
        <v>1173</v>
      </c>
      <c r="B1032" s="17" t="s">
        <v>846</v>
      </c>
      <c r="C1032" s="20">
        <v>0</v>
      </c>
      <c r="D1032" s="20">
        <v>0</v>
      </c>
      <c r="E1032" s="20">
        <v>0</v>
      </c>
      <c r="F1032" s="20">
        <v>0</v>
      </c>
      <c r="G1032" s="20">
        <v>2291</v>
      </c>
      <c r="H1032" s="20">
        <v>1.0363864491844417</v>
      </c>
      <c r="I1032" s="20">
        <v>0</v>
      </c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</row>
    <row r="1033" spans="1:35" s="3" customFormat="1" ht="15.75" customHeight="1" x14ac:dyDescent="0.25">
      <c r="A1033" s="18" t="s">
        <v>1174</v>
      </c>
      <c r="B1033" s="17" t="s">
        <v>848</v>
      </c>
      <c r="C1033" s="20">
        <v>0</v>
      </c>
      <c r="D1033" s="20">
        <v>0</v>
      </c>
      <c r="E1033" s="20">
        <v>0</v>
      </c>
      <c r="F1033" s="20">
        <v>0</v>
      </c>
      <c r="G1033" s="20">
        <v>1044</v>
      </c>
      <c r="H1033" s="20">
        <v>1.0363864491844417</v>
      </c>
      <c r="I1033" s="20">
        <v>0</v>
      </c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</row>
    <row r="1034" spans="1:35" s="3" customFormat="1" ht="47.25" customHeight="1" x14ac:dyDescent="0.25">
      <c r="A1034" s="18" t="s">
        <v>1175</v>
      </c>
      <c r="B1034" s="17" t="s">
        <v>850</v>
      </c>
      <c r="C1034" s="20">
        <v>0</v>
      </c>
      <c r="D1034" s="20">
        <v>0</v>
      </c>
      <c r="E1034" s="20">
        <v>0</v>
      </c>
      <c r="F1034" s="20">
        <v>0</v>
      </c>
      <c r="G1034" s="20">
        <v>1950</v>
      </c>
      <c r="H1034" s="20">
        <v>1.0363864491844417</v>
      </c>
      <c r="I1034" s="20">
        <v>0</v>
      </c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</row>
    <row r="1035" spans="1:35" s="3" customFormat="1" ht="47.25" customHeight="1" x14ac:dyDescent="0.25">
      <c r="A1035" s="18" t="s">
        <v>1176</v>
      </c>
      <c r="B1035" s="17" t="s">
        <v>852</v>
      </c>
      <c r="C1035" s="20">
        <v>0</v>
      </c>
      <c r="D1035" s="20">
        <v>0</v>
      </c>
      <c r="E1035" s="20">
        <v>0</v>
      </c>
      <c r="F1035" s="20">
        <v>0</v>
      </c>
      <c r="G1035" s="20">
        <v>12474</v>
      </c>
      <c r="H1035" s="20">
        <v>1.0363864491844417</v>
      </c>
      <c r="I1035" s="20">
        <v>0</v>
      </c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</row>
    <row r="1036" spans="1:35" s="3" customFormat="1" ht="63" customHeight="1" x14ac:dyDescent="0.25">
      <c r="A1036" s="18" t="s">
        <v>1177</v>
      </c>
      <c r="B1036" s="17" t="s">
        <v>854</v>
      </c>
      <c r="C1036" s="20">
        <v>0</v>
      </c>
      <c r="D1036" s="20">
        <v>0</v>
      </c>
      <c r="E1036" s="20">
        <v>0</v>
      </c>
      <c r="F1036" s="20">
        <v>0</v>
      </c>
      <c r="G1036" s="20">
        <v>23299</v>
      </c>
      <c r="H1036" s="20">
        <v>1.0363864491844417</v>
      </c>
      <c r="I1036" s="20">
        <v>0</v>
      </c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</row>
    <row r="1037" spans="1:35" s="3" customFormat="1" ht="47.25" customHeight="1" x14ac:dyDescent="0.25">
      <c r="A1037" s="18" t="s">
        <v>1178</v>
      </c>
      <c r="B1037" s="17" t="s">
        <v>856</v>
      </c>
      <c r="C1037" s="20">
        <v>0</v>
      </c>
      <c r="D1037" s="20">
        <v>0</v>
      </c>
      <c r="E1037" s="20">
        <v>235</v>
      </c>
      <c r="F1037" s="20">
        <v>78.333333333333329</v>
      </c>
      <c r="G1037" s="20">
        <v>7842</v>
      </c>
      <c r="H1037" s="20">
        <v>1.0363864491844417</v>
      </c>
      <c r="I1037" s="20">
        <v>636.64183186951072</v>
      </c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</row>
    <row r="1038" spans="1:35" s="3" customFormat="1" ht="63" customHeight="1" x14ac:dyDescent="0.25">
      <c r="A1038" s="18" t="s">
        <v>1179</v>
      </c>
      <c r="B1038" s="17" t="s">
        <v>858</v>
      </c>
      <c r="C1038" s="20">
        <v>0</v>
      </c>
      <c r="D1038" s="20">
        <v>0</v>
      </c>
      <c r="E1038" s="20">
        <v>0</v>
      </c>
      <c r="F1038" s="20">
        <v>0</v>
      </c>
      <c r="G1038" s="20">
        <v>19882</v>
      </c>
      <c r="H1038" s="20">
        <v>1.0363864491844417</v>
      </c>
      <c r="I1038" s="20">
        <v>0</v>
      </c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</row>
    <row r="1039" spans="1:35" s="3" customFormat="1" ht="47.25" customHeight="1" x14ac:dyDescent="0.25">
      <c r="A1039" s="18" t="s">
        <v>1180</v>
      </c>
      <c r="B1039" s="17" t="s">
        <v>860</v>
      </c>
      <c r="C1039" s="20">
        <v>0</v>
      </c>
      <c r="D1039" s="20">
        <v>0</v>
      </c>
      <c r="E1039" s="20">
        <v>0</v>
      </c>
      <c r="F1039" s="20">
        <v>0</v>
      </c>
      <c r="G1039" s="20">
        <v>5212</v>
      </c>
      <c r="H1039" s="20">
        <v>1.0363864491844417</v>
      </c>
      <c r="I1039" s="20">
        <v>0</v>
      </c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</row>
    <row r="1040" spans="1:35" s="3" customFormat="1" ht="63" customHeight="1" x14ac:dyDescent="0.25">
      <c r="A1040" s="18" t="s">
        <v>1181</v>
      </c>
      <c r="B1040" s="17" t="s">
        <v>862</v>
      </c>
      <c r="C1040" s="20">
        <v>0</v>
      </c>
      <c r="D1040" s="20">
        <v>0</v>
      </c>
      <c r="E1040" s="20">
        <v>0</v>
      </c>
      <c r="F1040" s="20">
        <v>0</v>
      </c>
      <c r="G1040" s="20">
        <v>13215</v>
      </c>
      <c r="H1040" s="20">
        <v>1.0363864491844417</v>
      </c>
      <c r="I1040" s="20">
        <v>0</v>
      </c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</row>
    <row r="1041" spans="1:35" s="3" customFormat="1" ht="47.25" customHeight="1" x14ac:dyDescent="0.25">
      <c r="A1041" s="18" t="s">
        <v>1182</v>
      </c>
      <c r="B1041" s="17" t="s">
        <v>864</v>
      </c>
      <c r="C1041" s="20">
        <v>0</v>
      </c>
      <c r="D1041" s="20">
        <v>0</v>
      </c>
      <c r="E1041" s="20">
        <v>0</v>
      </c>
      <c r="F1041" s="20">
        <v>0</v>
      </c>
      <c r="G1041" s="20">
        <v>4540</v>
      </c>
      <c r="H1041" s="20">
        <v>1.0363864491844417</v>
      </c>
      <c r="I1041" s="20">
        <v>0</v>
      </c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</row>
    <row r="1042" spans="1:35" s="3" customFormat="1" ht="63" customHeight="1" x14ac:dyDescent="0.25">
      <c r="A1042" s="18" t="s">
        <v>1183</v>
      </c>
      <c r="B1042" s="17" t="s">
        <v>866</v>
      </c>
      <c r="C1042" s="20">
        <v>0</v>
      </c>
      <c r="D1042" s="20">
        <v>0</v>
      </c>
      <c r="E1042" s="20">
        <v>0</v>
      </c>
      <c r="F1042" s="20">
        <v>0</v>
      </c>
      <c r="G1042" s="20">
        <v>8480</v>
      </c>
      <c r="H1042" s="20">
        <v>1.0363864491844417</v>
      </c>
      <c r="I1042" s="20">
        <v>0</v>
      </c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</row>
    <row r="1043" spans="1:35" s="3" customFormat="1" ht="47.25" customHeight="1" x14ac:dyDescent="0.25">
      <c r="A1043" s="18" t="s">
        <v>1184</v>
      </c>
      <c r="B1043" s="17" t="s">
        <v>868</v>
      </c>
      <c r="C1043" s="20">
        <v>0</v>
      </c>
      <c r="D1043" s="20">
        <v>0</v>
      </c>
      <c r="E1043" s="20">
        <v>0</v>
      </c>
      <c r="F1043" s="20">
        <v>0</v>
      </c>
      <c r="G1043" s="20">
        <v>3762</v>
      </c>
      <c r="H1043" s="20">
        <v>1.0363864491844417</v>
      </c>
      <c r="I1043" s="20">
        <v>0</v>
      </c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</row>
    <row r="1044" spans="1:35" s="3" customFormat="1" ht="63" customHeight="1" x14ac:dyDescent="0.25">
      <c r="A1044" s="18" t="s">
        <v>1185</v>
      </c>
      <c r="B1044" s="17" t="s">
        <v>870</v>
      </c>
      <c r="C1044" s="20">
        <v>0</v>
      </c>
      <c r="D1044" s="20">
        <v>0</v>
      </c>
      <c r="E1044" s="20">
        <v>0</v>
      </c>
      <c r="F1044" s="20">
        <v>0</v>
      </c>
      <c r="G1044" s="20">
        <v>7027</v>
      </c>
      <c r="H1044" s="20">
        <v>1.0363864491844417</v>
      </c>
      <c r="I1044" s="20">
        <v>0</v>
      </c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</row>
    <row r="1045" spans="1:35" s="3" customFormat="1" ht="47.25" customHeight="1" x14ac:dyDescent="0.25">
      <c r="A1045" s="18" t="s">
        <v>1186</v>
      </c>
      <c r="B1045" s="17" t="s">
        <v>49</v>
      </c>
      <c r="C1045" s="20">
        <v>333.7</v>
      </c>
      <c r="D1045" s="20">
        <v>1356.42</v>
      </c>
      <c r="E1045" s="20">
        <v>951.28</v>
      </c>
      <c r="F1045" s="20">
        <v>880.4666666666667</v>
      </c>
      <c r="G1045" s="20" t="s">
        <v>17</v>
      </c>
      <c r="H1045" s="20" t="s">
        <v>17</v>
      </c>
      <c r="I1045" s="20">
        <v>1636.4445579590131</v>
      </c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</row>
    <row r="1046" spans="1:35" s="3" customFormat="1" ht="63" customHeight="1" x14ac:dyDescent="0.25">
      <c r="A1046" s="18" t="s">
        <v>1187</v>
      </c>
      <c r="B1046" s="17" t="s">
        <v>796</v>
      </c>
      <c r="C1046" s="20">
        <v>23.5</v>
      </c>
      <c r="D1046" s="20">
        <v>0</v>
      </c>
      <c r="E1046" s="20">
        <v>0</v>
      </c>
      <c r="F1046" s="20">
        <v>7.833333333333333</v>
      </c>
      <c r="G1046" s="20">
        <v>3490</v>
      </c>
      <c r="H1046" s="20">
        <v>1.0363864491844417</v>
      </c>
      <c r="I1046" s="20">
        <v>28.333078209953992</v>
      </c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</row>
    <row r="1047" spans="1:35" s="3" customFormat="1" ht="47.25" customHeight="1" x14ac:dyDescent="0.25">
      <c r="A1047" s="18" t="s">
        <v>1188</v>
      </c>
      <c r="B1047" s="17" t="s">
        <v>798</v>
      </c>
      <c r="C1047" s="20">
        <v>37.599999999999994</v>
      </c>
      <c r="D1047" s="20">
        <v>0</v>
      </c>
      <c r="E1047" s="20">
        <v>37.6</v>
      </c>
      <c r="F1047" s="20">
        <v>25.066666666666663</v>
      </c>
      <c r="G1047" s="20">
        <v>2639</v>
      </c>
      <c r="H1047" s="20">
        <v>1.0363864491844417</v>
      </c>
      <c r="I1047" s="20">
        <v>68.557930907570039</v>
      </c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</row>
    <row r="1048" spans="1:35" s="3" customFormat="1" ht="63" customHeight="1" x14ac:dyDescent="0.25">
      <c r="A1048" s="18" t="s">
        <v>1189</v>
      </c>
      <c r="B1048" s="17" t="s">
        <v>800</v>
      </c>
      <c r="C1048" s="20">
        <v>0</v>
      </c>
      <c r="D1048" s="20">
        <v>0</v>
      </c>
      <c r="E1048" s="20">
        <v>59.219999999999992</v>
      </c>
      <c r="F1048" s="20">
        <v>19.739999999999998</v>
      </c>
      <c r="G1048" s="20">
        <v>2378</v>
      </c>
      <c r="H1048" s="20">
        <v>1.0363864491844417</v>
      </c>
      <c r="I1048" s="20">
        <v>48.649762509410287</v>
      </c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</row>
    <row r="1049" spans="1:35" s="3" customFormat="1" ht="47.25" customHeight="1" x14ac:dyDescent="0.25">
      <c r="A1049" s="18" t="s">
        <v>1190</v>
      </c>
      <c r="B1049" s="17" t="s">
        <v>802</v>
      </c>
      <c r="C1049" s="20">
        <v>0</v>
      </c>
      <c r="D1049" s="20">
        <v>0</v>
      </c>
      <c r="E1049" s="20">
        <v>94</v>
      </c>
      <c r="F1049" s="20">
        <v>31.333333333333332</v>
      </c>
      <c r="G1049" s="20">
        <v>2004</v>
      </c>
      <c r="H1049" s="20">
        <v>1.0363864491844417</v>
      </c>
      <c r="I1049" s="20">
        <v>65.07677791718946</v>
      </c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</row>
    <row r="1050" spans="1:35" s="3" customFormat="1" ht="31.5" customHeight="1" x14ac:dyDescent="0.25">
      <c r="A1050" s="18" t="s">
        <v>1191</v>
      </c>
      <c r="B1050" s="17" t="s">
        <v>804</v>
      </c>
      <c r="C1050" s="20">
        <v>0</v>
      </c>
      <c r="D1050" s="20">
        <v>0</v>
      </c>
      <c r="E1050" s="20">
        <v>0</v>
      </c>
      <c r="F1050" s="20">
        <v>0</v>
      </c>
      <c r="G1050" s="20">
        <v>4035</v>
      </c>
      <c r="H1050" s="20">
        <v>1.0363864491844417</v>
      </c>
      <c r="I1050" s="20">
        <v>0</v>
      </c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</row>
    <row r="1051" spans="1:35" s="3" customFormat="1" ht="15.75" customHeight="1" x14ac:dyDescent="0.25">
      <c r="A1051" s="18" t="s">
        <v>1192</v>
      </c>
      <c r="B1051" s="17" t="s">
        <v>806</v>
      </c>
      <c r="C1051" s="20">
        <v>37.599999999999994</v>
      </c>
      <c r="D1051" s="20">
        <v>0</v>
      </c>
      <c r="E1051" s="20">
        <v>37.6</v>
      </c>
      <c r="F1051" s="20">
        <v>25.066666666666663</v>
      </c>
      <c r="G1051" s="20">
        <v>2926</v>
      </c>
      <c r="H1051" s="20">
        <v>1.0363864491844417</v>
      </c>
      <c r="I1051" s="20">
        <v>76.013833207862803</v>
      </c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</row>
    <row r="1052" spans="1:35" s="3" customFormat="1" ht="15.75" customHeight="1" x14ac:dyDescent="0.25">
      <c r="A1052" s="18" t="s">
        <v>1193</v>
      </c>
      <c r="B1052" s="17" t="s">
        <v>808</v>
      </c>
      <c r="C1052" s="20">
        <v>0</v>
      </c>
      <c r="D1052" s="20">
        <v>59.219999999999992</v>
      </c>
      <c r="E1052" s="20">
        <v>177.66</v>
      </c>
      <c r="F1052" s="20">
        <v>78.959999999999994</v>
      </c>
      <c r="G1052" s="20">
        <v>2749</v>
      </c>
      <c r="H1052" s="20">
        <v>1.0363864491844417</v>
      </c>
      <c r="I1052" s="20">
        <v>224.95912050188204</v>
      </c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</row>
    <row r="1053" spans="1:35" s="3" customFormat="1" ht="15.75" customHeight="1" x14ac:dyDescent="0.25">
      <c r="A1053" s="18" t="s">
        <v>1194</v>
      </c>
      <c r="B1053" s="17" t="s">
        <v>810</v>
      </c>
      <c r="C1053" s="20">
        <v>0</v>
      </c>
      <c r="D1053" s="20">
        <v>94</v>
      </c>
      <c r="E1053" s="20">
        <v>94</v>
      </c>
      <c r="F1053" s="20">
        <v>62.666666666666664</v>
      </c>
      <c r="G1053" s="20">
        <v>2316</v>
      </c>
      <c r="H1053" s="20">
        <v>1.0363864491844417</v>
      </c>
      <c r="I1053" s="20">
        <v>150.41698368883314</v>
      </c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</row>
    <row r="1054" spans="1:35" s="3" customFormat="1" ht="31.5" customHeight="1" x14ac:dyDescent="0.25">
      <c r="A1054" s="18" t="s">
        <v>1195</v>
      </c>
      <c r="B1054" s="17" t="s">
        <v>812</v>
      </c>
      <c r="C1054" s="20">
        <v>0</v>
      </c>
      <c r="D1054" s="20">
        <v>0</v>
      </c>
      <c r="E1054" s="20">
        <v>300.8</v>
      </c>
      <c r="F1054" s="20">
        <v>100.26666666666667</v>
      </c>
      <c r="G1054" s="20">
        <v>1499</v>
      </c>
      <c r="H1054" s="20">
        <v>1.0363864491844417</v>
      </c>
      <c r="I1054" s="20">
        <v>155.76860694270178</v>
      </c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</row>
    <row r="1055" spans="1:35" s="3" customFormat="1" ht="31.5" customHeight="1" x14ac:dyDescent="0.25">
      <c r="A1055" s="18" t="s">
        <v>1196</v>
      </c>
      <c r="B1055" s="17" t="s">
        <v>814</v>
      </c>
      <c r="C1055" s="20">
        <v>0</v>
      </c>
      <c r="D1055" s="20">
        <v>235</v>
      </c>
      <c r="E1055" s="20">
        <v>0</v>
      </c>
      <c r="F1055" s="20">
        <v>78.333333333333329</v>
      </c>
      <c r="G1055" s="20">
        <v>1196</v>
      </c>
      <c r="H1055" s="20">
        <v>1.0363864491844417</v>
      </c>
      <c r="I1055" s="20">
        <v>97.095591802593049</v>
      </c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</row>
    <row r="1056" spans="1:35" s="3" customFormat="1" ht="15.75" customHeight="1" x14ac:dyDescent="0.25">
      <c r="A1056" s="18" t="s">
        <v>1197</v>
      </c>
      <c r="B1056" s="17" t="s">
        <v>816</v>
      </c>
      <c r="C1056" s="20">
        <v>0</v>
      </c>
      <c r="D1056" s="20">
        <v>0</v>
      </c>
      <c r="E1056" s="20">
        <v>0</v>
      </c>
      <c r="F1056" s="20">
        <v>0</v>
      </c>
      <c r="G1056" s="20">
        <v>8926</v>
      </c>
      <c r="H1056" s="20">
        <v>1.0363864491844417</v>
      </c>
      <c r="I1056" s="20">
        <v>0</v>
      </c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</row>
    <row r="1057" spans="1:35" s="3" customFormat="1" ht="15.75" customHeight="1" x14ac:dyDescent="0.25">
      <c r="A1057" s="18" t="s">
        <v>1198</v>
      </c>
      <c r="B1057" s="17" t="s">
        <v>818</v>
      </c>
      <c r="C1057" s="20">
        <v>0</v>
      </c>
      <c r="D1057" s="20">
        <v>0</v>
      </c>
      <c r="E1057" s="20">
        <v>0</v>
      </c>
      <c r="F1057" s="20">
        <v>0</v>
      </c>
      <c r="G1057" s="20">
        <v>16674</v>
      </c>
      <c r="H1057" s="20">
        <v>1.0363864491844417</v>
      </c>
      <c r="I1057" s="20">
        <v>0</v>
      </c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</row>
    <row r="1058" spans="1:35" s="3" customFormat="1" ht="15.75" customHeight="1" x14ac:dyDescent="0.25">
      <c r="A1058" s="18" t="s">
        <v>1199</v>
      </c>
      <c r="B1058" s="17" t="s">
        <v>820</v>
      </c>
      <c r="C1058" s="20">
        <v>0</v>
      </c>
      <c r="D1058" s="20">
        <v>0</v>
      </c>
      <c r="E1058" s="20">
        <v>0</v>
      </c>
      <c r="F1058" s="20">
        <v>0</v>
      </c>
      <c r="G1058" s="20">
        <v>6122</v>
      </c>
      <c r="H1058" s="20">
        <v>1.0363864491844417</v>
      </c>
      <c r="I1058" s="20">
        <v>0</v>
      </c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</row>
    <row r="1059" spans="1:35" s="3" customFormat="1" ht="31.5" customHeight="1" x14ac:dyDescent="0.25">
      <c r="A1059" s="18" t="s">
        <v>1200</v>
      </c>
      <c r="B1059" s="17" t="s">
        <v>822</v>
      </c>
      <c r="C1059" s="20">
        <v>0</v>
      </c>
      <c r="D1059" s="20">
        <v>0</v>
      </c>
      <c r="E1059" s="20">
        <v>0</v>
      </c>
      <c r="F1059" s="20">
        <v>0</v>
      </c>
      <c r="G1059" s="20">
        <v>11435</v>
      </c>
      <c r="H1059" s="20">
        <v>1.0363864491844417</v>
      </c>
      <c r="I1059" s="20">
        <v>0</v>
      </c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</row>
    <row r="1060" spans="1:35" s="3" customFormat="1" ht="31.5" customHeight="1" x14ac:dyDescent="0.25">
      <c r="A1060" s="18" t="s">
        <v>1201</v>
      </c>
      <c r="B1060" s="17" t="s">
        <v>824</v>
      </c>
      <c r="C1060" s="20">
        <v>0</v>
      </c>
      <c r="D1060" s="20">
        <v>0</v>
      </c>
      <c r="E1060" s="20">
        <v>0</v>
      </c>
      <c r="F1060" s="20">
        <v>0</v>
      </c>
      <c r="G1060" s="20">
        <v>5146</v>
      </c>
      <c r="H1060" s="20">
        <v>1.0363864491844417</v>
      </c>
      <c r="I1060" s="20">
        <v>0</v>
      </c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</row>
    <row r="1061" spans="1:35" s="3" customFormat="1" ht="15.75" customHeight="1" x14ac:dyDescent="0.25">
      <c r="A1061" s="18" t="s">
        <v>1202</v>
      </c>
      <c r="B1061" s="17" t="s">
        <v>826</v>
      </c>
      <c r="C1061" s="20">
        <v>0</v>
      </c>
      <c r="D1061" s="20">
        <v>0</v>
      </c>
      <c r="E1061" s="20">
        <v>0</v>
      </c>
      <c r="F1061" s="20">
        <v>0</v>
      </c>
      <c r="G1061" s="20">
        <v>9612</v>
      </c>
      <c r="H1061" s="20">
        <v>1.0363864491844417</v>
      </c>
      <c r="I1061" s="20">
        <v>0</v>
      </c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</row>
    <row r="1062" spans="1:35" s="3" customFormat="1" ht="15.75" customHeight="1" x14ac:dyDescent="0.25">
      <c r="A1062" s="18" t="s">
        <v>1203</v>
      </c>
      <c r="B1062" s="17" t="s">
        <v>828</v>
      </c>
      <c r="C1062" s="20">
        <v>0</v>
      </c>
      <c r="D1062" s="20">
        <v>0</v>
      </c>
      <c r="E1062" s="20">
        <v>0</v>
      </c>
      <c r="F1062" s="20">
        <v>0</v>
      </c>
      <c r="G1062" s="20">
        <v>3783</v>
      </c>
      <c r="H1062" s="20">
        <v>1.0363864491844417</v>
      </c>
      <c r="I1062" s="20">
        <v>0</v>
      </c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</row>
    <row r="1063" spans="1:35" s="3" customFormat="1" ht="15.75" customHeight="1" x14ac:dyDescent="0.25">
      <c r="A1063" s="18" t="s">
        <v>1204</v>
      </c>
      <c r="B1063" s="17" t="s">
        <v>830</v>
      </c>
      <c r="C1063" s="20">
        <v>0</v>
      </c>
      <c r="D1063" s="20">
        <v>0</v>
      </c>
      <c r="E1063" s="20">
        <v>0</v>
      </c>
      <c r="F1063" s="20">
        <v>0</v>
      </c>
      <c r="G1063" s="20">
        <v>7066</v>
      </c>
      <c r="H1063" s="20">
        <v>1.0363864491844417</v>
      </c>
      <c r="I1063" s="20">
        <v>0</v>
      </c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</row>
    <row r="1064" spans="1:35" s="3" customFormat="1" ht="15.75" customHeight="1" x14ac:dyDescent="0.25">
      <c r="A1064" s="18" t="s">
        <v>1205</v>
      </c>
      <c r="B1064" s="17" t="s">
        <v>832</v>
      </c>
      <c r="C1064" s="20">
        <v>0</v>
      </c>
      <c r="D1064" s="20">
        <v>0</v>
      </c>
      <c r="E1064" s="20">
        <v>150.4</v>
      </c>
      <c r="F1064" s="20">
        <v>50.133333333333333</v>
      </c>
      <c r="G1064" s="20">
        <v>2966</v>
      </c>
      <c r="H1064" s="20">
        <v>1.0363864491844417</v>
      </c>
      <c r="I1064" s="20">
        <v>154.1059667084902</v>
      </c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</row>
    <row r="1065" spans="1:35" s="3" customFormat="1" ht="31.5" customHeight="1" x14ac:dyDescent="0.25">
      <c r="A1065" s="18" t="s">
        <v>1206</v>
      </c>
      <c r="B1065" s="17" t="s">
        <v>834</v>
      </c>
      <c r="C1065" s="20">
        <v>0</v>
      </c>
      <c r="D1065" s="20">
        <v>0</v>
      </c>
      <c r="E1065" s="20">
        <v>0</v>
      </c>
      <c r="F1065" s="20">
        <v>0</v>
      </c>
      <c r="G1065" s="20">
        <v>5468</v>
      </c>
      <c r="H1065" s="20">
        <v>1.0363864491844417</v>
      </c>
      <c r="I1065" s="20">
        <v>0</v>
      </c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</row>
    <row r="1066" spans="1:35" s="3" customFormat="1" ht="31.5" customHeight="1" x14ac:dyDescent="0.25">
      <c r="A1066" s="18" t="s">
        <v>1207</v>
      </c>
      <c r="B1066" s="17" t="s">
        <v>836</v>
      </c>
      <c r="C1066" s="20">
        <v>235</v>
      </c>
      <c r="D1066" s="20">
        <v>0</v>
      </c>
      <c r="E1066" s="20">
        <v>0</v>
      </c>
      <c r="F1066" s="20">
        <v>78.333333333333329</v>
      </c>
      <c r="G1066" s="20">
        <v>2271</v>
      </c>
      <c r="H1066" s="20">
        <v>1.0363864491844417</v>
      </c>
      <c r="I1066" s="20">
        <v>184.36796737766625</v>
      </c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</row>
    <row r="1067" spans="1:35" s="3" customFormat="1" ht="15.75" customHeight="1" x14ac:dyDescent="0.25">
      <c r="A1067" s="18" t="s">
        <v>1208</v>
      </c>
      <c r="B1067" s="17" t="s">
        <v>838</v>
      </c>
      <c r="C1067" s="20">
        <v>0</v>
      </c>
      <c r="D1067" s="20">
        <v>0</v>
      </c>
      <c r="E1067" s="20">
        <v>0</v>
      </c>
      <c r="F1067" s="20">
        <v>0</v>
      </c>
      <c r="G1067" s="20">
        <v>4241</v>
      </c>
      <c r="H1067" s="20">
        <v>1.0363864491844417</v>
      </c>
      <c r="I1067" s="20">
        <v>0</v>
      </c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</row>
    <row r="1068" spans="1:35" s="3" customFormat="1" ht="15.75" customHeight="1" x14ac:dyDescent="0.25">
      <c r="A1068" s="18" t="s">
        <v>1209</v>
      </c>
      <c r="B1068" s="17" t="s">
        <v>840</v>
      </c>
      <c r="C1068" s="20">
        <v>0</v>
      </c>
      <c r="D1068" s="20">
        <v>376</v>
      </c>
      <c r="E1068" s="20">
        <v>0</v>
      </c>
      <c r="F1068" s="20">
        <v>125.33333333333333</v>
      </c>
      <c r="G1068" s="20">
        <v>1357</v>
      </c>
      <c r="H1068" s="20">
        <v>1.0363864491844417</v>
      </c>
      <c r="I1068" s="20">
        <v>176.265843580092</v>
      </c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</row>
    <row r="1069" spans="1:35" s="3" customFormat="1" ht="15.75" customHeight="1" x14ac:dyDescent="0.25">
      <c r="A1069" s="18" t="s">
        <v>1210</v>
      </c>
      <c r="B1069" s="17" t="s">
        <v>842</v>
      </c>
      <c r="C1069" s="20">
        <v>0</v>
      </c>
      <c r="D1069" s="20">
        <v>0</v>
      </c>
      <c r="E1069" s="20">
        <v>0</v>
      </c>
      <c r="F1069" s="20">
        <v>0</v>
      </c>
      <c r="G1069" s="20">
        <v>2424</v>
      </c>
      <c r="H1069" s="20">
        <v>1.0363864491844417</v>
      </c>
      <c r="I1069" s="20">
        <v>0</v>
      </c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</row>
    <row r="1070" spans="1:35" s="3" customFormat="1" ht="31.5" customHeight="1" x14ac:dyDescent="0.25">
      <c r="A1070" s="18" t="s">
        <v>1211</v>
      </c>
      <c r="B1070" s="17" t="s">
        <v>844</v>
      </c>
      <c r="C1070" s="20">
        <v>0</v>
      </c>
      <c r="D1070" s="20">
        <v>592.19999999999993</v>
      </c>
      <c r="E1070" s="20">
        <v>0</v>
      </c>
      <c r="F1070" s="20">
        <v>197.39999999999998</v>
      </c>
      <c r="G1070" s="20">
        <v>1011</v>
      </c>
      <c r="H1070" s="20">
        <v>1.0363864491844417</v>
      </c>
      <c r="I1070" s="20">
        <v>206.83309460476787</v>
      </c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</row>
    <row r="1071" spans="1:35" s="3" customFormat="1" ht="31.5" customHeight="1" x14ac:dyDescent="0.25">
      <c r="A1071" s="18" t="s">
        <v>1212</v>
      </c>
      <c r="B1071" s="17" t="s">
        <v>846</v>
      </c>
      <c r="C1071" s="20">
        <v>0</v>
      </c>
      <c r="D1071" s="20">
        <v>0</v>
      </c>
      <c r="E1071" s="20">
        <v>0</v>
      </c>
      <c r="F1071" s="20">
        <v>0</v>
      </c>
      <c r="G1071" s="20">
        <v>1888</v>
      </c>
      <c r="H1071" s="20">
        <v>1.0363864491844417</v>
      </c>
      <c r="I1071" s="20">
        <v>0</v>
      </c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</row>
    <row r="1072" spans="1:35" s="3" customFormat="1" ht="15.75" customHeight="1" x14ac:dyDescent="0.25">
      <c r="A1072" s="18" t="s">
        <v>1213</v>
      </c>
      <c r="B1072" s="17" t="s">
        <v>848</v>
      </c>
      <c r="C1072" s="20">
        <v>0</v>
      </c>
      <c r="D1072" s="20">
        <v>0</v>
      </c>
      <c r="E1072" s="20">
        <v>0</v>
      </c>
      <c r="F1072" s="20">
        <v>0</v>
      </c>
      <c r="G1072" s="20">
        <v>860</v>
      </c>
      <c r="H1072" s="20">
        <v>1.0363864491844417</v>
      </c>
      <c r="I1072" s="20">
        <v>0</v>
      </c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</row>
    <row r="1073" spans="1:35" s="3" customFormat="1" ht="31.5" customHeight="1" x14ac:dyDescent="0.25">
      <c r="A1073" s="18" t="s">
        <v>1214</v>
      </c>
      <c r="B1073" s="17" t="s">
        <v>850</v>
      </c>
      <c r="C1073" s="20">
        <v>0</v>
      </c>
      <c r="D1073" s="20">
        <v>0</v>
      </c>
      <c r="E1073" s="20">
        <v>0</v>
      </c>
      <c r="F1073" s="20">
        <v>0</v>
      </c>
      <c r="G1073" s="20">
        <v>1607</v>
      </c>
      <c r="H1073" s="20">
        <v>1.0363864491844417</v>
      </c>
      <c r="I1073" s="20">
        <v>0</v>
      </c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</row>
    <row r="1074" spans="1:35" s="3" customFormat="1" ht="31.5" customHeight="1" x14ac:dyDescent="0.25">
      <c r="A1074" s="18" t="s">
        <v>1215</v>
      </c>
      <c r="B1074" s="17" t="s">
        <v>852</v>
      </c>
      <c r="C1074" s="20">
        <v>0</v>
      </c>
      <c r="D1074" s="20">
        <v>0</v>
      </c>
      <c r="E1074" s="20">
        <v>0</v>
      </c>
      <c r="F1074" s="20">
        <v>0</v>
      </c>
      <c r="G1074" s="20">
        <v>10281</v>
      </c>
      <c r="H1074" s="20">
        <v>1.0363864491844417</v>
      </c>
      <c r="I1074" s="20">
        <v>0</v>
      </c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</row>
    <row r="1075" spans="1:35" s="3" customFormat="1" ht="15.75" customHeight="1" x14ac:dyDescent="0.25">
      <c r="A1075" s="18" t="s">
        <v>1216</v>
      </c>
      <c r="B1075" s="17" t="s">
        <v>854</v>
      </c>
      <c r="C1075" s="20">
        <v>0</v>
      </c>
      <c r="D1075" s="20">
        <v>0</v>
      </c>
      <c r="E1075" s="20">
        <v>0</v>
      </c>
      <c r="F1075" s="20">
        <v>0</v>
      </c>
      <c r="G1075" s="20">
        <v>19204</v>
      </c>
      <c r="H1075" s="20">
        <v>1.0363864491844417</v>
      </c>
      <c r="I1075" s="20">
        <v>0</v>
      </c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</row>
    <row r="1076" spans="1:35" s="3" customFormat="1" ht="15.75" customHeight="1" x14ac:dyDescent="0.25">
      <c r="A1076" s="18" t="s">
        <v>1217</v>
      </c>
      <c r="B1076" s="17" t="s">
        <v>856</v>
      </c>
      <c r="C1076" s="20">
        <v>0</v>
      </c>
      <c r="D1076" s="20">
        <v>0</v>
      </c>
      <c r="E1076" s="20">
        <v>0</v>
      </c>
      <c r="F1076" s="20">
        <v>0</v>
      </c>
      <c r="G1076" s="20">
        <v>6464</v>
      </c>
      <c r="H1076" s="20">
        <v>1.0363864491844417</v>
      </c>
      <c r="I1076" s="20">
        <v>0</v>
      </c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</row>
    <row r="1077" spans="1:35" s="3" customFormat="1" ht="15.75" customHeight="1" x14ac:dyDescent="0.25">
      <c r="A1077" s="18" t="s">
        <v>1218</v>
      </c>
      <c r="B1077" s="17" t="s">
        <v>858</v>
      </c>
      <c r="C1077" s="20">
        <v>0</v>
      </c>
      <c r="D1077" s="20">
        <v>0</v>
      </c>
      <c r="E1077" s="20">
        <v>0</v>
      </c>
      <c r="F1077" s="20">
        <v>0</v>
      </c>
      <c r="G1077" s="20">
        <v>16388</v>
      </c>
      <c r="H1077" s="20">
        <v>1.0363864491844417</v>
      </c>
      <c r="I1077" s="20">
        <v>0</v>
      </c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</row>
    <row r="1078" spans="1:35" s="3" customFormat="1" ht="15.75" customHeight="1" x14ac:dyDescent="0.25">
      <c r="A1078" s="18" t="s">
        <v>1219</v>
      </c>
      <c r="B1078" s="17" t="s">
        <v>860</v>
      </c>
      <c r="C1078" s="20">
        <v>0</v>
      </c>
      <c r="D1078" s="20">
        <v>0</v>
      </c>
      <c r="E1078" s="20">
        <v>0</v>
      </c>
      <c r="F1078" s="20">
        <v>0</v>
      </c>
      <c r="G1078" s="20">
        <v>4296</v>
      </c>
      <c r="H1078" s="20">
        <v>1.0363864491844417</v>
      </c>
      <c r="I1078" s="20">
        <v>0</v>
      </c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</row>
    <row r="1079" spans="1:35" s="3" customFormat="1" ht="15.75" customHeight="1" x14ac:dyDescent="0.25">
      <c r="A1079" s="18" t="s">
        <v>1220</v>
      </c>
      <c r="B1079" s="17" t="s">
        <v>862</v>
      </c>
      <c r="C1079" s="20">
        <v>0</v>
      </c>
      <c r="D1079" s="20">
        <v>0</v>
      </c>
      <c r="E1079" s="20">
        <v>0</v>
      </c>
      <c r="F1079" s="20">
        <v>0</v>
      </c>
      <c r="G1079" s="20">
        <v>10892</v>
      </c>
      <c r="H1079" s="20">
        <v>1.0363864491844417</v>
      </c>
      <c r="I1079" s="20">
        <v>0</v>
      </c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</row>
    <row r="1080" spans="1:35" s="3" customFormat="1" ht="15.75" customHeight="1" x14ac:dyDescent="0.25">
      <c r="A1080" s="18" t="s">
        <v>1221</v>
      </c>
      <c r="B1080" s="17" t="s">
        <v>864</v>
      </c>
      <c r="C1080" s="20">
        <v>0</v>
      </c>
      <c r="D1080" s="20">
        <v>0</v>
      </c>
      <c r="E1080" s="20">
        <v>0</v>
      </c>
      <c r="F1080" s="20">
        <v>0</v>
      </c>
      <c r="G1080" s="20">
        <v>3742</v>
      </c>
      <c r="H1080" s="20">
        <v>1.0363864491844417</v>
      </c>
      <c r="I1080" s="20">
        <v>0</v>
      </c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</row>
    <row r="1081" spans="1:35" s="3" customFormat="1" ht="15.75" customHeight="1" x14ac:dyDescent="0.25">
      <c r="A1081" s="18" t="s">
        <v>1222</v>
      </c>
      <c r="B1081" s="17" t="s">
        <v>866</v>
      </c>
      <c r="C1081" s="20">
        <v>0</v>
      </c>
      <c r="D1081" s="20">
        <v>0</v>
      </c>
      <c r="E1081" s="20">
        <v>0</v>
      </c>
      <c r="F1081" s="20">
        <v>0</v>
      </c>
      <c r="G1081" s="20">
        <v>6990</v>
      </c>
      <c r="H1081" s="20">
        <v>1.0363864491844417</v>
      </c>
      <c r="I1081" s="20">
        <v>0</v>
      </c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</row>
    <row r="1082" spans="1:35" s="3" customFormat="1" ht="15.75" customHeight="1" x14ac:dyDescent="0.25">
      <c r="A1082" s="18" t="s">
        <v>1223</v>
      </c>
      <c r="B1082" s="17" t="s">
        <v>868</v>
      </c>
      <c r="C1082" s="20">
        <v>0</v>
      </c>
      <c r="D1082" s="20">
        <v>0</v>
      </c>
      <c r="E1082" s="20">
        <v>0</v>
      </c>
      <c r="F1082" s="20">
        <v>0</v>
      </c>
      <c r="G1082" s="20">
        <v>3101</v>
      </c>
      <c r="H1082" s="20">
        <v>1.0363864491844417</v>
      </c>
      <c r="I1082" s="20">
        <v>0</v>
      </c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</row>
    <row r="1083" spans="1:35" s="3" customFormat="1" ht="15.75" customHeight="1" x14ac:dyDescent="0.25">
      <c r="A1083" s="18" t="s">
        <v>1224</v>
      </c>
      <c r="B1083" s="17" t="s">
        <v>870</v>
      </c>
      <c r="C1083" s="20">
        <v>0</v>
      </c>
      <c r="D1083" s="20">
        <v>0</v>
      </c>
      <c r="E1083" s="20">
        <v>0</v>
      </c>
      <c r="F1083" s="20">
        <v>0</v>
      </c>
      <c r="G1083" s="20">
        <v>5792</v>
      </c>
      <c r="H1083" s="20">
        <v>1.0363864491844417</v>
      </c>
      <c r="I1083" s="20">
        <v>0</v>
      </c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</row>
    <row r="1084" spans="1:35" s="3" customFormat="1" ht="15.75" customHeight="1" x14ac:dyDescent="0.25">
      <c r="A1084" s="18" t="s">
        <v>1225</v>
      </c>
      <c r="B1084" s="17" t="s">
        <v>911</v>
      </c>
      <c r="C1084" s="20">
        <v>0</v>
      </c>
      <c r="D1084" s="20">
        <v>0</v>
      </c>
      <c r="E1084" s="20">
        <v>235</v>
      </c>
      <c r="F1084" s="20">
        <v>78.333333333333329</v>
      </c>
      <c r="G1084" s="20" t="s">
        <v>17</v>
      </c>
      <c r="H1084" s="20" t="s">
        <v>17</v>
      </c>
      <c r="I1084" s="20">
        <v>211.88920953575908</v>
      </c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</row>
    <row r="1085" spans="1:35" s="3" customFormat="1" ht="15.75" customHeight="1" x14ac:dyDescent="0.25">
      <c r="A1085" s="18" t="s">
        <v>1226</v>
      </c>
      <c r="B1085" s="17" t="s">
        <v>23</v>
      </c>
      <c r="C1085" s="20">
        <v>0</v>
      </c>
      <c r="D1085" s="20">
        <v>0</v>
      </c>
      <c r="E1085" s="20">
        <v>235</v>
      </c>
      <c r="F1085" s="20">
        <v>78.333333333333329</v>
      </c>
      <c r="G1085" s="20" t="s">
        <v>17</v>
      </c>
      <c r="H1085" s="20" t="s">
        <v>17</v>
      </c>
      <c r="I1085" s="20">
        <v>211.88920953575908</v>
      </c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</row>
    <row r="1086" spans="1:35" s="3" customFormat="1" ht="15.75" customHeight="1" x14ac:dyDescent="0.25">
      <c r="A1086" s="18" t="s">
        <v>1227</v>
      </c>
      <c r="B1086" s="17" t="s">
        <v>796</v>
      </c>
      <c r="C1086" s="20">
        <v>0</v>
      </c>
      <c r="D1086" s="20">
        <v>0</v>
      </c>
      <c r="E1086" s="20">
        <v>0</v>
      </c>
      <c r="F1086" s="20">
        <v>0</v>
      </c>
      <c r="G1086" s="20">
        <v>4665</v>
      </c>
      <c r="H1086" s="20">
        <v>1.0363864491844417</v>
      </c>
      <c r="I1086" s="20">
        <v>0</v>
      </c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</row>
    <row r="1087" spans="1:35" s="3" customFormat="1" ht="15.75" customHeight="1" x14ac:dyDescent="0.25">
      <c r="A1087" s="18" t="s">
        <v>1228</v>
      </c>
      <c r="B1087" s="17" t="s">
        <v>798</v>
      </c>
      <c r="C1087" s="20">
        <v>0</v>
      </c>
      <c r="D1087" s="20">
        <v>0</v>
      </c>
      <c r="E1087" s="20">
        <v>0</v>
      </c>
      <c r="F1087" s="20">
        <v>0</v>
      </c>
      <c r="G1087" s="20">
        <v>3383</v>
      </c>
      <c r="H1087" s="20">
        <v>1.0363864491844417</v>
      </c>
      <c r="I1087" s="20">
        <v>0</v>
      </c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</row>
    <row r="1088" spans="1:35" s="3" customFormat="1" ht="15.75" customHeight="1" x14ac:dyDescent="0.25">
      <c r="A1088" s="18" t="s">
        <v>1229</v>
      </c>
      <c r="B1088" s="17" t="s">
        <v>800</v>
      </c>
      <c r="C1088" s="20">
        <v>0</v>
      </c>
      <c r="D1088" s="20">
        <v>0</v>
      </c>
      <c r="E1088" s="20">
        <v>0</v>
      </c>
      <c r="F1088" s="20">
        <v>0</v>
      </c>
      <c r="G1088" s="20">
        <v>3179</v>
      </c>
      <c r="H1088" s="20">
        <v>1.0363864491844417</v>
      </c>
      <c r="I1088" s="20">
        <v>0</v>
      </c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</row>
    <row r="1089" spans="1:35" s="3" customFormat="1" ht="15.75" customHeight="1" x14ac:dyDescent="0.25">
      <c r="A1089" s="18" t="s">
        <v>1230</v>
      </c>
      <c r="B1089" s="17" t="s">
        <v>802</v>
      </c>
      <c r="C1089" s="20">
        <v>0</v>
      </c>
      <c r="D1089" s="20">
        <v>0</v>
      </c>
      <c r="E1089" s="20">
        <v>0</v>
      </c>
      <c r="F1089" s="20">
        <v>0</v>
      </c>
      <c r="G1089" s="20">
        <v>2678</v>
      </c>
      <c r="H1089" s="20">
        <v>1.0363864491844417</v>
      </c>
      <c r="I1089" s="20">
        <v>0</v>
      </c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</row>
    <row r="1090" spans="1:35" s="3" customFormat="1" ht="15.75" customHeight="1" x14ac:dyDescent="0.25">
      <c r="A1090" s="18" t="s">
        <v>1231</v>
      </c>
      <c r="B1090" s="17" t="s">
        <v>804</v>
      </c>
      <c r="C1090" s="20">
        <v>0</v>
      </c>
      <c r="D1090" s="20">
        <v>0</v>
      </c>
      <c r="E1090" s="20">
        <v>0</v>
      </c>
      <c r="F1090" s="20">
        <v>0</v>
      </c>
      <c r="G1090" s="20">
        <v>5393</v>
      </c>
      <c r="H1090" s="20">
        <v>1.0363864491844417</v>
      </c>
      <c r="I1090" s="20">
        <v>0</v>
      </c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</row>
    <row r="1091" spans="1:35" s="3" customFormat="1" ht="15.75" customHeight="1" x14ac:dyDescent="0.25">
      <c r="A1091" s="18" t="s">
        <v>1232</v>
      </c>
      <c r="B1091" s="17" t="s">
        <v>806</v>
      </c>
      <c r="C1091" s="20">
        <v>0</v>
      </c>
      <c r="D1091" s="20">
        <v>0</v>
      </c>
      <c r="E1091" s="20">
        <v>0</v>
      </c>
      <c r="F1091" s="20">
        <v>0</v>
      </c>
      <c r="G1091" s="20">
        <v>3911</v>
      </c>
      <c r="H1091" s="20">
        <v>1.0363864491844417</v>
      </c>
      <c r="I1091" s="20">
        <v>0</v>
      </c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</row>
    <row r="1092" spans="1:35" s="3" customFormat="1" ht="15.75" customHeight="1" x14ac:dyDescent="0.25">
      <c r="A1092" s="18" t="s">
        <v>1233</v>
      </c>
      <c r="B1092" s="17" t="s">
        <v>808</v>
      </c>
      <c r="C1092" s="20">
        <v>0</v>
      </c>
      <c r="D1092" s="20">
        <v>0</v>
      </c>
      <c r="E1092" s="20">
        <v>0</v>
      </c>
      <c r="F1092" s="20">
        <v>0</v>
      </c>
      <c r="G1092" s="20">
        <v>3675</v>
      </c>
      <c r="H1092" s="20">
        <v>1.0363864491844417</v>
      </c>
      <c r="I1092" s="20">
        <v>0</v>
      </c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</row>
    <row r="1093" spans="1:35" s="3" customFormat="1" ht="15.75" customHeight="1" x14ac:dyDescent="0.25">
      <c r="A1093" s="18" t="s">
        <v>1234</v>
      </c>
      <c r="B1093" s="17" t="s">
        <v>810</v>
      </c>
      <c r="C1093" s="20">
        <v>0</v>
      </c>
      <c r="D1093" s="20">
        <v>0</v>
      </c>
      <c r="E1093" s="20">
        <v>0</v>
      </c>
      <c r="F1093" s="20">
        <v>0</v>
      </c>
      <c r="G1093" s="20">
        <v>3096</v>
      </c>
      <c r="H1093" s="20">
        <v>1.0363864491844417</v>
      </c>
      <c r="I1093" s="20">
        <v>0</v>
      </c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</row>
    <row r="1094" spans="1:35" s="3" customFormat="1" ht="15.75" customHeight="1" x14ac:dyDescent="0.25">
      <c r="A1094" s="18" t="s">
        <v>1235</v>
      </c>
      <c r="B1094" s="17" t="s">
        <v>812</v>
      </c>
      <c r="C1094" s="20">
        <v>0</v>
      </c>
      <c r="D1094" s="20">
        <v>0</v>
      </c>
      <c r="E1094" s="20">
        <v>0</v>
      </c>
      <c r="F1094" s="20">
        <v>0</v>
      </c>
      <c r="G1094" s="20">
        <v>2004</v>
      </c>
      <c r="H1094" s="20">
        <v>1.0363864491844417</v>
      </c>
      <c r="I1094" s="20">
        <v>0</v>
      </c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</row>
    <row r="1095" spans="1:35" s="3" customFormat="1" ht="15.75" customHeight="1" x14ac:dyDescent="0.25">
      <c r="A1095" s="18" t="s">
        <v>1236</v>
      </c>
      <c r="B1095" s="17" t="s">
        <v>814</v>
      </c>
      <c r="C1095" s="20">
        <v>0</v>
      </c>
      <c r="D1095" s="20">
        <v>0</v>
      </c>
      <c r="E1095" s="20">
        <v>0</v>
      </c>
      <c r="F1095" s="20">
        <v>0</v>
      </c>
      <c r="G1095" s="20">
        <v>1598</v>
      </c>
      <c r="H1095" s="20">
        <v>1.0363864491844417</v>
      </c>
      <c r="I1095" s="20">
        <v>0</v>
      </c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</row>
    <row r="1096" spans="1:35" s="3" customFormat="1" ht="15.75" customHeight="1" x14ac:dyDescent="0.25">
      <c r="A1096" s="18" t="s">
        <v>1237</v>
      </c>
      <c r="B1096" s="17" t="s">
        <v>816</v>
      </c>
      <c r="C1096" s="20">
        <v>0</v>
      </c>
      <c r="D1096" s="20">
        <v>0</v>
      </c>
      <c r="E1096" s="20">
        <v>0</v>
      </c>
      <c r="F1096" s="20">
        <v>0</v>
      </c>
      <c r="G1096" s="20">
        <v>11932</v>
      </c>
      <c r="H1096" s="20">
        <v>1.0363864491844417</v>
      </c>
      <c r="I1096" s="20">
        <v>0</v>
      </c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</row>
    <row r="1097" spans="1:35" s="3" customFormat="1" ht="15.75" customHeight="1" x14ac:dyDescent="0.25">
      <c r="A1097" s="18" t="s">
        <v>1238</v>
      </c>
      <c r="B1097" s="17" t="s">
        <v>818</v>
      </c>
      <c r="C1097" s="20">
        <v>0</v>
      </c>
      <c r="D1097" s="20">
        <v>0</v>
      </c>
      <c r="E1097" s="20">
        <v>0</v>
      </c>
      <c r="F1097" s="20">
        <v>0</v>
      </c>
      <c r="G1097" s="20">
        <v>22987</v>
      </c>
      <c r="H1097" s="20">
        <v>1.0363864491844417</v>
      </c>
      <c r="I1097" s="20">
        <v>0</v>
      </c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</row>
    <row r="1098" spans="1:35" s="3" customFormat="1" ht="15.75" customHeight="1" x14ac:dyDescent="0.25">
      <c r="A1098" s="18" t="s">
        <v>1239</v>
      </c>
      <c r="B1098" s="17" t="s">
        <v>820</v>
      </c>
      <c r="C1098" s="20">
        <v>0</v>
      </c>
      <c r="D1098" s="20">
        <v>0</v>
      </c>
      <c r="E1098" s="20">
        <v>0</v>
      </c>
      <c r="F1098" s="20">
        <v>0</v>
      </c>
      <c r="G1098" s="20">
        <v>8183</v>
      </c>
      <c r="H1098" s="20">
        <v>1.0363864491844417</v>
      </c>
      <c r="I1098" s="20">
        <v>0</v>
      </c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</row>
    <row r="1099" spans="1:35" s="3" customFormat="1" ht="15.75" customHeight="1" x14ac:dyDescent="0.25">
      <c r="A1099" s="18" t="s">
        <v>1240</v>
      </c>
      <c r="B1099" s="17" t="s">
        <v>822</v>
      </c>
      <c r="C1099" s="20">
        <v>0</v>
      </c>
      <c r="D1099" s="20">
        <v>0</v>
      </c>
      <c r="E1099" s="20">
        <v>0</v>
      </c>
      <c r="F1099" s="20">
        <v>0</v>
      </c>
      <c r="G1099" s="20">
        <v>15285</v>
      </c>
      <c r="H1099" s="20">
        <v>1.0363864491844417</v>
      </c>
      <c r="I1099" s="20">
        <v>0</v>
      </c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</row>
    <row r="1100" spans="1:35" s="3" customFormat="1" ht="15.75" customHeight="1" x14ac:dyDescent="0.25">
      <c r="A1100" s="18" t="s">
        <v>1241</v>
      </c>
      <c r="B1100" s="17" t="s">
        <v>824</v>
      </c>
      <c r="C1100" s="20">
        <v>0</v>
      </c>
      <c r="D1100" s="20">
        <v>0</v>
      </c>
      <c r="E1100" s="20">
        <v>0</v>
      </c>
      <c r="F1100" s="20">
        <v>0</v>
      </c>
      <c r="G1100" s="20">
        <v>6879</v>
      </c>
      <c r="H1100" s="20">
        <v>1.0363864491844417</v>
      </c>
      <c r="I1100" s="20">
        <v>0</v>
      </c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</row>
    <row r="1101" spans="1:35" s="3" customFormat="1" ht="15.75" customHeight="1" x14ac:dyDescent="0.25">
      <c r="A1101" s="18" t="s">
        <v>1242</v>
      </c>
      <c r="B1101" s="17" t="s">
        <v>826</v>
      </c>
      <c r="C1101" s="20">
        <v>0</v>
      </c>
      <c r="D1101" s="20">
        <v>0</v>
      </c>
      <c r="E1101" s="20">
        <v>0</v>
      </c>
      <c r="F1101" s="20">
        <v>0</v>
      </c>
      <c r="G1101" s="20">
        <v>12849</v>
      </c>
      <c r="H1101" s="20">
        <v>1.0363864491844417</v>
      </c>
      <c r="I1101" s="20">
        <v>0</v>
      </c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</row>
    <row r="1102" spans="1:35" s="3" customFormat="1" ht="15.75" customHeight="1" x14ac:dyDescent="0.25">
      <c r="A1102" s="18" t="s">
        <v>1243</v>
      </c>
      <c r="B1102" s="17" t="s">
        <v>828</v>
      </c>
      <c r="C1102" s="20">
        <v>0</v>
      </c>
      <c r="D1102" s="20">
        <v>0</v>
      </c>
      <c r="E1102" s="20">
        <v>0</v>
      </c>
      <c r="F1102" s="20">
        <v>0</v>
      </c>
      <c r="G1102" s="20">
        <v>7079</v>
      </c>
      <c r="H1102" s="20">
        <v>1.0363864491844417</v>
      </c>
      <c r="I1102" s="20">
        <v>0</v>
      </c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</row>
    <row r="1103" spans="1:35" s="3" customFormat="1" ht="15.75" customHeight="1" x14ac:dyDescent="0.25">
      <c r="A1103" s="18" t="s">
        <v>1244</v>
      </c>
      <c r="B1103" s="17" t="s">
        <v>830</v>
      </c>
      <c r="C1103" s="20">
        <v>0</v>
      </c>
      <c r="D1103" s="20">
        <v>0</v>
      </c>
      <c r="E1103" s="20">
        <v>0</v>
      </c>
      <c r="F1103" s="20">
        <v>0</v>
      </c>
      <c r="G1103" s="20">
        <v>9446</v>
      </c>
      <c r="H1103" s="20">
        <v>1.0363864491844417</v>
      </c>
      <c r="I1103" s="20">
        <v>0</v>
      </c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</row>
    <row r="1104" spans="1:35" s="3" customFormat="1" ht="15.75" customHeight="1" x14ac:dyDescent="0.25">
      <c r="A1104" s="18" t="s">
        <v>1245</v>
      </c>
      <c r="B1104" s="17" t="s">
        <v>832</v>
      </c>
      <c r="C1104" s="20">
        <v>0</v>
      </c>
      <c r="D1104" s="20">
        <v>0</v>
      </c>
      <c r="E1104" s="20">
        <v>0</v>
      </c>
      <c r="F1104" s="20">
        <v>0</v>
      </c>
      <c r="G1104" s="20">
        <v>3273</v>
      </c>
      <c r="H1104" s="20">
        <v>1.0363864491844417</v>
      </c>
      <c r="I1104" s="20">
        <v>0</v>
      </c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</row>
    <row r="1105" spans="1:35" s="3" customFormat="1" ht="15.75" customHeight="1" x14ac:dyDescent="0.25">
      <c r="A1105" s="18" t="s">
        <v>1246</v>
      </c>
      <c r="B1105" s="17" t="s">
        <v>834</v>
      </c>
      <c r="C1105" s="20">
        <v>0</v>
      </c>
      <c r="D1105" s="20">
        <v>0</v>
      </c>
      <c r="E1105" s="20">
        <v>0</v>
      </c>
      <c r="F1105" s="20">
        <v>0</v>
      </c>
      <c r="G1105" s="20">
        <v>7308</v>
      </c>
      <c r="H1105" s="20">
        <v>1.0363864491844417</v>
      </c>
      <c r="I1105" s="20">
        <v>0</v>
      </c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</row>
    <row r="1106" spans="1:35" s="3" customFormat="1" ht="15.75" customHeight="1" x14ac:dyDescent="0.25">
      <c r="A1106" s="18" t="s">
        <v>1247</v>
      </c>
      <c r="B1106" s="17" t="s">
        <v>836</v>
      </c>
      <c r="C1106" s="20">
        <v>0</v>
      </c>
      <c r="D1106" s="20">
        <v>0</v>
      </c>
      <c r="E1106" s="20">
        <v>235</v>
      </c>
      <c r="F1106" s="20">
        <v>78.333333333333329</v>
      </c>
      <c r="G1106" s="20">
        <v>2610</v>
      </c>
      <c r="H1106" s="20">
        <v>1.0363864491844417</v>
      </c>
      <c r="I1106" s="20">
        <v>211.88920953575908</v>
      </c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</row>
    <row r="1107" spans="1:35" s="3" customFormat="1" ht="15.75" customHeight="1" x14ac:dyDescent="0.25">
      <c r="A1107" s="18" t="s">
        <v>1248</v>
      </c>
      <c r="B1107" s="17" t="s">
        <v>838</v>
      </c>
      <c r="C1107" s="20">
        <v>0</v>
      </c>
      <c r="D1107" s="20">
        <v>0</v>
      </c>
      <c r="E1107" s="20">
        <v>0</v>
      </c>
      <c r="F1107" s="20">
        <v>0</v>
      </c>
      <c r="G1107" s="20">
        <v>5003</v>
      </c>
      <c r="H1107" s="20">
        <v>1.0363864491844417</v>
      </c>
      <c r="I1107" s="20">
        <v>0</v>
      </c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  <c r="Z1107"/>
      <c r="AA1107"/>
      <c r="AB1107"/>
      <c r="AC1107"/>
      <c r="AD1107"/>
      <c r="AE1107"/>
      <c r="AF1107"/>
      <c r="AG1107"/>
      <c r="AH1107"/>
      <c r="AI1107"/>
    </row>
    <row r="1108" spans="1:35" s="3" customFormat="1" ht="15.75" customHeight="1" x14ac:dyDescent="0.25">
      <c r="A1108" s="18" t="s">
        <v>1249</v>
      </c>
      <c r="B1108" s="17" t="s">
        <v>840</v>
      </c>
      <c r="C1108" s="20">
        <v>0</v>
      </c>
      <c r="D1108" s="20">
        <v>0</v>
      </c>
      <c r="E1108" s="20">
        <v>0</v>
      </c>
      <c r="F1108" s="20">
        <v>0</v>
      </c>
      <c r="G1108" s="20">
        <v>1735</v>
      </c>
      <c r="H1108" s="20">
        <v>1.0363864491844417</v>
      </c>
      <c r="I1108" s="20">
        <v>0</v>
      </c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  <c r="Z1108"/>
      <c r="AA1108"/>
      <c r="AB1108"/>
      <c r="AC1108"/>
      <c r="AD1108"/>
      <c r="AE1108"/>
      <c r="AF1108"/>
      <c r="AG1108"/>
      <c r="AH1108"/>
      <c r="AI1108"/>
    </row>
    <row r="1109" spans="1:35" s="3" customFormat="1" ht="15.75" customHeight="1" x14ac:dyDescent="0.25">
      <c r="A1109" s="18" t="s">
        <v>1250</v>
      </c>
      <c r="B1109" s="17" t="s">
        <v>842</v>
      </c>
      <c r="C1109" s="20">
        <v>0</v>
      </c>
      <c r="D1109" s="20">
        <v>0</v>
      </c>
      <c r="E1109" s="20">
        <v>0</v>
      </c>
      <c r="F1109" s="20">
        <v>0</v>
      </c>
      <c r="G1109" s="20">
        <v>3241</v>
      </c>
      <c r="H1109" s="20">
        <v>1.0363864491844417</v>
      </c>
      <c r="I1109" s="20">
        <v>0</v>
      </c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  <c r="Z1109"/>
      <c r="AA1109"/>
      <c r="AB1109"/>
      <c r="AC1109"/>
      <c r="AD1109"/>
      <c r="AE1109"/>
      <c r="AF1109"/>
      <c r="AG1109"/>
      <c r="AH1109"/>
      <c r="AI1109"/>
    </row>
    <row r="1110" spans="1:35" s="3" customFormat="1" ht="15.75" customHeight="1" x14ac:dyDescent="0.25">
      <c r="A1110" s="18" t="s">
        <v>1251</v>
      </c>
      <c r="B1110" s="17" t="s">
        <v>844</v>
      </c>
      <c r="C1110" s="20">
        <v>0</v>
      </c>
      <c r="D1110" s="20">
        <v>0</v>
      </c>
      <c r="E1110" s="20">
        <v>0</v>
      </c>
      <c r="F1110" s="20">
        <v>0</v>
      </c>
      <c r="G1110" s="20">
        <v>1351</v>
      </c>
      <c r="H1110" s="20">
        <v>1.0363864491844417</v>
      </c>
      <c r="I1110" s="20">
        <v>0</v>
      </c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  <c r="Z1110"/>
      <c r="AA1110"/>
      <c r="AB1110"/>
      <c r="AC1110"/>
      <c r="AD1110"/>
      <c r="AE1110"/>
      <c r="AF1110"/>
      <c r="AG1110"/>
      <c r="AH1110"/>
      <c r="AI1110"/>
    </row>
    <row r="1111" spans="1:35" s="3" customFormat="1" ht="15.75" customHeight="1" x14ac:dyDescent="0.25">
      <c r="A1111" s="18" t="s">
        <v>1252</v>
      </c>
      <c r="B1111" s="17" t="s">
        <v>846</v>
      </c>
      <c r="C1111" s="20">
        <v>0</v>
      </c>
      <c r="D1111" s="20">
        <v>0</v>
      </c>
      <c r="E1111" s="20">
        <v>0</v>
      </c>
      <c r="F1111" s="20">
        <v>0</v>
      </c>
      <c r="G1111" s="20">
        <v>2524</v>
      </c>
      <c r="H1111" s="20">
        <v>1.0363864491844417</v>
      </c>
      <c r="I1111" s="20">
        <v>0</v>
      </c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  <c r="Z1111"/>
      <c r="AA1111"/>
      <c r="AB1111"/>
      <c r="AC1111"/>
      <c r="AD1111"/>
      <c r="AE1111"/>
      <c r="AF1111"/>
      <c r="AG1111"/>
      <c r="AH1111"/>
      <c r="AI1111"/>
    </row>
    <row r="1112" spans="1:35" s="3" customFormat="1" ht="15.75" customHeight="1" x14ac:dyDescent="0.25">
      <c r="A1112" s="18" t="s">
        <v>1253</v>
      </c>
      <c r="B1112" s="17" t="s">
        <v>848</v>
      </c>
      <c r="C1112" s="20">
        <v>0</v>
      </c>
      <c r="D1112" s="20">
        <v>0</v>
      </c>
      <c r="E1112" s="20">
        <v>0</v>
      </c>
      <c r="F1112" s="20">
        <v>0</v>
      </c>
      <c r="G1112" s="20">
        <v>1150</v>
      </c>
      <c r="H1112" s="20">
        <v>1.0363864491844417</v>
      </c>
      <c r="I1112" s="20">
        <v>0</v>
      </c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  <c r="Z1112"/>
      <c r="AA1112"/>
      <c r="AB1112"/>
      <c r="AC1112"/>
      <c r="AD1112"/>
      <c r="AE1112"/>
      <c r="AF1112"/>
      <c r="AG1112"/>
      <c r="AH1112"/>
      <c r="AI1112"/>
    </row>
    <row r="1113" spans="1:35" s="3" customFormat="1" ht="15.75" customHeight="1" x14ac:dyDescent="0.25">
      <c r="A1113" s="18" t="s">
        <v>1254</v>
      </c>
      <c r="B1113" s="17" t="s">
        <v>850</v>
      </c>
      <c r="C1113" s="20">
        <v>0</v>
      </c>
      <c r="D1113" s="20">
        <v>0</v>
      </c>
      <c r="E1113" s="20">
        <v>0</v>
      </c>
      <c r="F1113" s="20">
        <v>0</v>
      </c>
      <c r="G1113" s="20">
        <v>2148</v>
      </c>
      <c r="H1113" s="20">
        <v>1.0363864491844417</v>
      </c>
      <c r="I1113" s="20">
        <v>0</v>
      </c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  <c r="Z1113"/>
      <c r="AA1113"/>
      <c r="AB1113"/>
      <c r="AC1113"/>
      <c r="AD1113"/>
      <c r="AE1113"/>
      <c r="AF1113"/>
      <c r="AG1113"/>
      <c r="AH1113"/>
      <c r="AI1113"/>
    </row>
    <row r="1114" spans="1:35" s="3" customFormat="1" ht="15.75" customHeight="1" x14ac:dyDescent="0.25">
      <c r="A1114" s="18" t="s">
        <v>1255</v>
      </c>
      <c r="B1114" s="17" t="s">
        <v>852</v>
      </c>
      <c r="C1114" s="20">
        <v>0</v>
      </c>
      <c r="D1114" s="20">
        <v>0</v>
      </c>
      <c r="E1114" s="20">
        <v>0</v>
      </c>
      <c r="F1114" s="20">
        <v>0</v>
      </c>
      <c r="G1114" s="20">
        <v>13743</v>
      </c>
      <c r="H1114" s="20">
        <v>1.0363864491844417</v>
      </c>
      <c r="I1114" s="20">
        <v>0</v>
      </c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  <c r="Z1114"/>
      <c r="AA1114"/>
      <c r="AB1114"/>
      <c r="AC1114"/>
      <c r="AD1114"/>
      <c r="AE1114"/>
      <c r="AF1114"/>
      <c r="AG1114"/>
      <c r="AH1114"/>
      <c r="AI1114"/>
    </row>
    <row r="1115" spans="1:35" s="3" customFormat="1" ht="15.75" customHeight="1" x14ac:dyDescent="0.25">
      <c r="A1115" s="18" t="s">
        <v>1256</v>
      </c>
      <c r="B1115" s="17" t="s">
        <v>854</v>
      </c>
      <c r="C1115" s="20">
        <v>0</v>
      </c>
      <c r="D1115" s="20">
        <v>0</v>
      </c>
      <c r="E1115" s="20">
        <v>0</v>
      </c>
      <c r="F1115" s="20">
        <v>0</v>
      </c>
      <c r="G1115" s="20">
        <v>25670</v>
      </c>
      <c r="H1115" s="20">
        <v>1.0363864491844417</v>
      </c>
      <c r="I1115" s="20">
        <v>0</v>
      </c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  <c r="Z1115"/>
      <c r="AA1115"/>
      <c r="AB1115"/>
      <c r="AC1115"/>
      <c r="AD1115"/>
      <c r="AE1115"/>
      <c r="AF1115"/>
      <c r="AG1115"/>
      <c r="AH1115"/>
      <c r="AI1115"/>
    </row>
    <row r="1116" spans="1:35" s="3" customFormat="1" ht="15.75" customHeight="1" x14ac:dyDescent="0.25">
      <c r="A1116" s="18" t="s">
        <v>1257</v>
      </c>
      <c r="B1116" s="17" t="s">
        <v>856</v>
      </c>
      <c r="C1116" s="20">
        <v>0</v>
      </c>
      <c r="D1116" s="20">
        <v>0</v>
      </c>
      <c r="E1116" s="20">
        <v>0</v>
      </c>
      <c r="F1116" s="20">
        <v>0</v>
      </c>
      <c r="G1116" s="20">
        <v>8640</v>
      </c>
      <c r="H1116" s="20">
        <v>1.0363864491844417</v>
      </c>
      <c r="I1116" s="20">
        <v>0</v>
      </c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  <c r="Z1116"/>
      <c r="AA1116"/>
      <c r="AB1116"/>
      <c r="AC1116"/>
      <c r="AD1116"/>
      <c r="AE1116"/>
      <c r="AF1116"/>
      <c r="AG1116"/>
      <c r="AH1116"/>
      <c r="AI1116"/>
    </row>
    <row r="1117" spans="1:35" s="3" customFormat="1" ht="15.75" customHeight="1" x14ac:dyDescent="0.25">
      <c r="A1117" s="18" t="s">
        <v>1258</v>
      </c>
      <c r="B1117" s="17" t="s">
        <v>858</v>
      </c>
      <c r="C1117" s="20">
        <v>0</v>
      </c>
      <c r="D1117" s="20">
        <v>0</v>
      </c>
      <c r="E1117" s="20">
        <v>0</v>
      </c>
      <c r="F1117" s="20">
        <v>0</v>
      </c>
      <c r="G1117" s="20">
        <v>21905</v>
      </c>
      <c r="H1117" s="20">
        <v>1.0363864491844417</v>
      </c>
      <c r="I1117" s="20">
        <v>0</v>
      </c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  <c r="Z1117"/>
      <c r="AA1117"/>
      <c r="AB1117"/>
      <c r="AC1117"/>
      <c r="AD1117"/>
      <c r="AE1117"/>
      <c r="AF1117"/>
      <c r="AG1117"/>
      <c r="AH1117"/>
      <c r="AI1117"/>
    </row>
    <row r="1118" spans="1:35" s="3" customFormat="1" ht="15.75" customHeight="1" x14ac:dyDescent="0.25">
      <c r="A1118" s="18" t="s">
        <v>1259</v>
      </c>
      <c r="B1118" s="17" t="s">
        <v>860</v>
      </c>
      <c r="C1118" s="20">
        <v>0</v>
      </c>
      <c r="D1118" s="20">
        <v>0</v>
      </c>
      <c r="E1118" s="20">
        <v>0</v>
      </c>
      <c r="F1118" s="20">
        <v>0</v>
      </c>
      <c r="G1118" s="20">
        <v>5742</v>
      </c>
      <c r="H1118" s="20">
        <v>1.0363864491844417</v>
      </c>
      <c r="I1118" s="20">
        <v>0</v>
      </c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  <c r="Z1118"/>
      <c r="AA1118"/>
      <c r="AB1118"/>
      <c r="AC1118"/>
      <c r="AD1118"/>
      <c r="AE1118"/>
      <c r="AF1118"/>
      <c r="AG1118"/>
      <c r="AH1118"/>
      <c r="AI1118"/>
    </row>
    <row r="1119" spans="1:35" s="3" customFormat="1" ht="15.75" customHeight="1" x14ac:dyDescent="0.25">
      <c r="A1119" s="18" t="s">
        <v>1260</v>
      </c>
      <c r="B1119" s="17" t="s">
        <v>862</v>
      </c>
      <c r="C1119" s="20">
        <v>0</v>
      </c>
      <c r="D1119" s="20">
        <v>0</v>
      </c>
      <c r="E1119" s="20">
        <v>0</v>
      </c>
      <c r="F1119" s="20">
        <v>0</v>
      </c>
      <c r="G1119" s="20">
        <v>14559</v>
      </c>
      <c r="H1119" s="20">
        <v>1.0363864491844417</v>
      </c>
      <c r="I1119" s="20">
        <v>0</v>
      </c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  <c r="Z1119"/>
      <c r="AA1119"/>
      <c r="AB1119"/>
      <c r="AC1119"/>
      <c r="AD1119"/>
      <c r="AE1119"/>
      <c r="AF1119"/>
      <c r="AG1119"/>
      <c r="AH1119"/>
      <c r="AI1119"/>
    </row>
    <row r="1120" spans="1:35" s="3" customFormat="1" ht="15.75" customHeight="1" x14ac:dyDescent="0.25">
      <c r="A1120" s="18" t="s">
        <v>1261</v>
      </c>
      <c r="B1120" s="17" t="s">
        <v>864</v>
      </c>
      <c r="C1120" s="20">
        <v>0</v>
      </c>
      <c r="D1120" s="20">
        <v>0</v>
      </c>
      <c r="E1120" s="20">
        <v>0</v>
      </c>
      <c r="F1120" s="20">
        <v>0</v>
      </c>
      <c r="G1120" s="20">
        <v>5002</v>
      </c>
      <c r="H1120" s="20">
        <v>1.0363864491844417</v>
      </c>
      <c r="I1120" s="20">
        <v>0</v>
      </c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  <c r="Z1120"/>
      <c r="AA1120"/>
      <c r="AB1120"/>
      <c r="AC1120"/>
      <c r="AD1120"/>
      <c r="AE1120"/>
      <c r="AF1120"/>
      <c r="AG1120"/>
      <c r="AH1120"/>
      <c r="AI1120"/>
    </row>
    <row r="1121" spans="1:35" s="3" customFormat="1" ht="15.75" customHeight="1" x14ac:dyDescent="0.25">
      <c r="A1121" s="18" t="s">
        <v>1262</v>
      </c>
      <c r="B1121" s="17" t="s">
        <v>866</v>
      </c>
      <c r="C1121" s="20">
        <v>0</v>
      </c>
      <c r="D1121" s="20">
        <v>0</v>
      </c>
      <c r="E1121" s="20">
        <v>0</v>
      </c>
      <c r="F1121" s="20">
        <v>0</v>
      </c>
      <c r="G1121" s="20">
        <v>9343</v>
      </c>
      <c r="H1121" s="20">
        <v>1.0363864491844417</v>
      </c>
      <c r="I1121" s="20">
        <v>0</v>
      </c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  <c r="Z1121"/>
      <c r="AA1121"/>
      <c r="AB1121"/>
      <c r="AC1121"/>
      <c r="AD1121"/>
      <c r="AE1121"/>
      <c r="AF1121"/>
      <c r="AG1121"/>
      <c r="AH1121"/>
      <c r="AI1121"/>
    </row>
    <row r="1122" spans="1:35" s="3" customFormat="1" ht="15.75" customHeight="1" x14ac:dyDescent="0.25">
      <c r="A1122" s="18" t="s">
        <v>1263</v>
      </c>
      <c r="B1122" s="17" t="s">
        <v>868</v>
      </c>
      <c r="C1122" s="20">
        <v>0</v>
      </c>
      <c r="D1122" s="20">
        <v>0</v>
      </c>
      <c r="E1122" s="20">
        <v>0</v>
      </c>
      <c r="F1122" s="20">
        <v>0</v>
      </c>
      <c r="G1122" s="20">
        <v>4145</v>
      </c>
      <c r="H1122" s="20">
        <v>1.0363864491844417</v>
      </c>
      <c r="I1122" s="20">
        <v>0</v>
      </c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  <c r="Z1122"/>
      <c r="AA1122"/>
      <c r="AB1122"/>
      <c r="AC1122"/>
      <c r="AD1122"/>
      <c r="AE1122"/>
      <c r="AF1122"/>
      <c r="AG1122"/>
      <c r="AH1122"/>
      <c r="AI1122"/>
    </row>
    <row r="1123" spans="1:35" s="3" customFormat="1" ht="15.75" customHeight="1" x14ac:dyDescent="0.25">
      <c r="A1123" s="18" t="s">
        <v>1264</v>
      </c>
      <c r="B1123" s="17" t="s">
        <v>870</v>
      </c>
      <c r="C1123" s="20">
        <v>0</v>
      </c>
      <c r="D1123" s="20">
        <v>0</v>
      </c>
      <c r="E1123" s="20">
        <v>0</v>
      </c>
      <c r="F1123" s="20">
        <v>0</v>
      </c>
      <c r="G1123" s="20">
        <v>7741</v>
      </c>
      <c r="H1123" s="20">
        <v>1.0363864491844417</v>
      </c>
      <c r="I1123" s="20">
        <v>0</v>
      </c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  <c r="Z1123"/>
      <c r="AA1123"/>
      <c r="AB1123"/>
      <c r="AC1123"/>
      <c r="AD1123"/>
      <c r="AE1123"/>
      <c r="AF1123"/>
      <c r="AG1123"/>
      <c r="AH1123"/>
      <c r="AI1123"/>
    </row>
    <row r="1124" spans="1:35" s="3" customFormat="1" ht="15.75" customHeight="1" x14ac:dyDescent="0.25">
      <c r="A1124" s="18" t="s">
        <v>1265</v>
      </c>
      <c r="B1124" s="17" t="s">
        <v>49</v>
      </c>
      <c r="C1124" s="20">
        <v>0</v>
      </c>
      <c r="D1124" s="20">
        <v>0</v>
      </c>
      <c r="E1124" s="20">
        <v>0</v>
      </c>
      <c r="F1124" s="20">
        <v>0</v>
      </c>
      <c r="G1124" s="20" t="s">
        <v>17</v>
      </c>
      <c r="H1124" s="20" t="s">
        <v>17</v>
      </c>
      <c r="I1124" s="20">
        <v>0</v>
      </c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  <c r="Z1124"/>
      <c r="AA1124"/>
      <c r="AB1124"/>
      <c r="AC1124"/>
      <c r="AD1124"/>
      <c r="AE1124"/>
      <c r="AF1124"/>
      <c r="AG1124"/>
      <c r="AH1124"/>
      <c r="AI1124"/>
    </row>
    <row r="1125" spans="1:35" s="3" customFormat="1" ht="15.75" customHeight="1" x14ac:dyDescent="0.25">
      <c r="A1125" s="18" t="s">
        <v>1266</v>
      </c>
      <c r="B1125" s="17" t="s">
        <v>796</v>
      </c>
      <c r="C1125" s="20">
        <v>0</v>
      </c>
      <c r="D1125" s="20">
        <v>0</v>
      </c>
      <c r="E1125" s="20">
        <v>0</v>
      </c>
      <c r="F1125" s="20">
        <v>0</v>
      </c>
      <c r="G1125" s="20">
        <v>3845</v>
      </c>
      <c r="H1125" s="20">
        <v>1.0363864491844417</v>
      </c>
      <c r="I1125" s="20">
        <v>0</v>
      </c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  <c r="Z1125"/>
      <c r="AA1125"/>
      <c r="AB1125"/>
      <c r="AC1125"/>
      <c r="AD1125"/>
      <c r="AE1125"/>
      <c r="AF1125"/>
      <c r="AG1125"/>
      <c r="AH1125"/>
      <c r="AI1125"/>
    </row>
    <row r="1126" spans="1:35" s="3" customFormat="1" ht="15.75" customHeight="1" x14ac:dyDescent="0.25">
      <c r="A1126" s="18" t="s">
        <v>1267</v>
      </c>
      <c r="B1126" s="17" t="s">
        <v>798</v>
      </c>
      <c r="C1126" s="20">
        <v>0</v>
      </c>
      <c r="D1126" s="20">
        <v>0</v>
      </c>
      <c r="E1126" s="20">
        <v>0</v>
      </c>
      <c r="F1126" s="20">
        <v>0</v>
      </c>
      <c r="G1126" s="20">
        <v>2908</v>
      </c>
      <c r="H1126" s="20">
        <v>1.0363864491844417</v>
      </c>
      <c r="I1126" s="20">
        <v>0</v>
      </c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  <c r="Z1126"/>
      <c r="AA1126"/>
      <c r="AB1126"/>
      <c r="AC1126"/>
      <c r="AD1126"/>
      <c r="AE1126"/>
      <c r="AF1126"/>
      <c r="AG1126"/>
      <c r="AH1126"/>
      <c r="AI1126"/>
    </row>
    <row r="1127" spans="1:35" s="3" customFormat="1" ht="15.75" customHeight="1" x14ac:dyDescent="0.25">
      <c r="A1127" s="18" t="s">
        <v>1268</v>
      </c>
      <c r="B1127" s="17" t="s">
        <v>800</v>
      </c>
      <c r="C1127" s="20">
        <v>0</v>
      </c>
      <c r="D1127" s="20">
        <v>0</v>
      </c>
      <c r="E1127" s="20">
        <v>0</v>
      </c>
      <c r="F1127" s="20">
        <v>0</v>
      </c>
      <c r="G1127" s="20">
        <v>2620</v>
      </c>
      <c r="H1127" s="20">
        <v>1.0363864491844417</v>
      </c>
      <c r="I1127" s="20">
        <v>0</v>
      </c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  <c r="Z1127"/>
      <c r="AA1127"/>
      <c r="AB1127"/>
      <c r="AC1127"/>
      <c r="AD1127"/>
      <c r="AE1127"/>
      <c r="AF1127"/>
      <c r="AG1127"/>
      <c r="AH1127"/>
      <c r="AI1127"/>
    </row>
    <row r="1128" spans="1:35" s="3" customFormat="1" ht="15.75" customHeight="1" x14ac:dyDescent="0.25">
      <c r="A1128" s="18" t="s">
        <v>1269</v>
      </c>
      <c r="B1128" s="17" t="s">
        <v>802</v>
      </c>
      <c r="C1128" s="20">
        <v>0</v>
      </c>
      <c r="D1128" s="20">
        <v>0</v>
      </c>
      <c r="E1128" s="20">
        <v>0</v>
      </c>
      <c r="F1128" s="20">
        <v>0</v>
      </c>
      <c r="G1128" s="20">
        <v>2208</v>
      </c>
      <c r="H1128" s="20">
        <v>1.0363864491844417</v>
      </c>
      <c r="I1128" s="20">
        <v>0</v>
      </c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  <c r="Z1128"/>
      <c r="AA1128"/>
      <c r="AB1128"/>
      <c r="AC1128"/>
      <c r="AD1128"/>
      <c r="AE1128"/>
      <c r="AF1128"/>
      <c r="AG1128"/>
      <c r="AH1128"/>
      <c r="AI1128"/>
    </row>
    <row r="1129" spans="1:35" s="3" customFormat="1" ht="15.75" customHeight="1" x14ac:dyDescent="0.25">
      <c r="A1129" s="18" t="s">
        <v>1270</v>
      </c>
      <c r="B1129" s="17" t="s">
        <v>804</v>
      </c>
      <c r="C1129" s="20">
        <v>0</v>
      </c>
      <c r="D1129" s="20">
        <v>0</v>
      </c>
      <c r="E1129" s="20">
        <v>0</v>
      </c>
      <c r="F1129" s="20">
        <v>0</v>
      </c>
      <c r="G1129" s="20">
        <v>4445</v>
      </c>
      <c r="H1129" s="20">
        <v>1.0363864491844417</v>
      </c>
      <c r="I1129" s="20">
        <v>0</v>
      </c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  <c r="Z1129"/>
      <c r="AA1129"/>
      <c r="AB1129"/>
      <c r="AC1129"/>
      <c r="AD1129"/>
      <c r="AE1129"/>
      <c r="AF1129"/>
      <c r="AG1129"/>
      <c r="AH1129"/>
      <c r="AI1129"/>
    </row>
    <row r="1130" spans="1:35" s="3" customFormat="1" ht="15.75" customHeight="1" x14ac:dyDescent="0.25">
      <c r="A1130" s="18" t="s">
        <v>1271</v>
      </c>
      <c r="B1130" s="17" t="s">
        <v>806</v>
      </c>
      <c r="C1130" s="20">
        <v>0</v>
      </c>
      <c r="D1130" s="20">
        <v>0</v>
      </c>
      <c r="E1130" s="20">
        <v>0</v>
      </c>
      <c r="F1130" s="20">
        <v>0</v>
      </c>
      <c r="G1130" s="20">
        <v>3223</v>
      </c>
      <c r="H1130" s="20">
        <v>1.0363864491844417</v>
      </c>
      <c r="I1130" s="20">
        <v>0</v>
      </c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  <c r="Z1130"/>
      <c r="AA1130"/>
      <c r="AB1130"/>
      <c r="AC1130"/>
      <c r="AD1130"/>
      <c r="AE1130"/>
      <c r="AF1130"/>
      <c r="AG1130"/>
      <c r="AH1130"/>
      <c r="AI1130"/>
    </row>
    <row r="1131" spans="1:35" s="3" customFormat="1" ht="15.75" customHeight="1" x14ac:dyDescent="0.25">
      <c r="A1131" s="18" t="s">
        <v>1272</v>
      </c>
      <c r="B1131" s="17" t="s">
        <v>808</v>
      </c>
      <c r="C1131" s="20">
        <v>0</v>
      </c>
      <c r="D1131" s="20">
        <v>0</v>
      </c>
      <c r="E1131" s="20">
        <v>0</v>
      </c>
      <c r="F1131" s="20">
        <v>0</v>
      </c>
      <c r="G1131" s="20">
        <v>3029</v>
      </c>
      <c r="H1131" s="20">
        <v>1.0363864491844417</v>
      </c>
      <c r="I1131" s="20">
        <v>0</v>
      </c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  <c r="Z1131"/>
      <c r="AA1131"/>
      <c r="AB1131"/>
      <c r="AC1131"/>
      <c r="AD1131"/>
      <c r="AE1131"/>
      <c r="AF1131"/>
      <c r="AG1131"/>
      <c r="AH1131"/>
      <c r="AI1131"/>
    </row>
    <row r="1132" spans="1:35" s="3" customFormat="1" ht="15.75" customHeight="1" x14ac:dyDescent="0.25">
      <c r="A1132" s="18" t="s">
        <v>1273</v>
      </c>
      <c r="B1132" s="17" t="s">
        <v>810</v>
      </c>
      <c r="C1132" s="20">
        <v>0</v>
      </c>
      <c r="D1132" s="20">
        <v>0</v>
      </c>
      <c r="E1132" s="20">
        <v>0</v>
      </c>
      <c r="F1132" s="20">
        <v>0</v>
      </c>
      <c r="G1132" s="20">
        <v>2552</v>
      </c>
      <c r="H1132" s="20">
        <v>1.0363864491844417</v>
      </c>
      <c r="I1132" s="20">
        <v>0</v>
      </c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  <c r="Z1132"/>
      <c r="AA1132"/>
      <c r="AB1132"/>
      <c r="AC1132"/>
      <c r="AD1132"/>
      <c r="AE1132"/>
      <c r="AF1132"/>
      <c r="AG1132"/>
      <c r="AH1132"/>
      <c r="AI1132"/>
    </row>
    <row r="1133" spans="1:35" s="3" customFormat="1" ht="15.75" customHeight="1" x14ac:dyDescent="0.25">
      <c r="A1133" s="18" t="s">
        <v>1274</v>
      </c>
      <c r="B1133" s="17" t="s">
        <v>812</v>
      </c>
      <c r="C1133" s="20">
        <v>0</v>
      </c>
      <c r="D1133" s="20">
        <v>0</v>
      </c>
      <c r="E1133" s="20">
        <v>0</v>
      </c>
      <c r="F1133" s="20">
        <v>0</v>
      </c>
      <c r="G1133" s="20">
        <v>1652</v>
      </c>
      <c r="H1133" s="20">
        <v>1.0363864491844417</v>
      </c>
      <c r="I1133" s="20">
        <v>0</v>
      </c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  <c r="Z1133"/>
      <c r="AA1133"/>
      <c r="AB1133"/>
      <c r="AC1133"/>
      <c r="AD1133"/>
      <c r="AE1133"/>
      <c r="AF1133"/>
      <c r="AG1133"/>
      <c r="AH1133"/>
      <c r="AI1133"/>
    </row>
    <row r="1134" spans="1:35" s="3" customFormat="1" ht="15.75" customHeight="1" x14ac:dyDescent="0.25">
      <c r="A1134" s="18" t="s">
        <v>1275</v>
      </c>
      <c r="B1134" s="17" t="s">
        <v>814</v>
      </c>
      <c r="C1134" s="20">
        <v>0</v>
      </c>
      <c r="D1134" s="20">
        <v>0</v>
      </c>
      <c r="E1134" s="20">
        <v>0</v>
      </c>
      <c r="F1134" s="20">
        <v>0</v>
      </c>
      <c r="G1134" s="20">
        <v>1317</v>
      </c>
      <c r="H1134" s="20">
        <v>1.0363864491844417</v>
      </c>
      <c r="I1134" s="20">
        <v>0</v>
      </c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  <c r="Z1134"/>
      <c r="AA1134"/>
      <c r="AB1134"/>
      <c r="AC1134"/>
      <c r="AD1134"/>
      <c r="AE1134"/>
      <c r="AF1134"/>
      <c r="AG1134"/>
      <c r="AH1134"/>
      <c r="AI1134"/>
    </row>
    <row r="1135" spans="1:35" s="3" customFormat="1" ht="15.75" customHeight="1" x14ac:dyDescent="0.25">
      <c r="A1135" s="18" t="s">
        <v>1276</v>
      </c>
      <c r="B1135" s="17" t="s">
        <v>816</v>
      </c>
      <c r="C1135" s="20">
        <v>0</v>
      </c>
      <c r="D1135" s="20">
        <v>0</v>
      </c>
      <c r="E1135" s="20">
        <v>0</v>
      </c>
      <c r="F1135" s="20">
        <v>0</v>
      </c>
      <c r="G1135" s="20">
        <v>9835</v>
      </c>
      <c r="H1135" s="20">
        <v>1.0363864491844417</v>
      </c>
      <c r="I1135" s="20">
        <v>0</v>
      </c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  <c r="Z1135"/>
      <c r="AA1135"/>
      <c r="AB1135"/>
      <c r="AC1135"/>
      <c r="AD1135"/>
      <c r="AE1135"/>
      <c r="AF1135"/>
      <c r="AG1135"/>
      <c r="AH1135"/>
      <c r="AI1135"/>
    </row>
    <row r="1136" spans="1:35" s="3" customFormat="1" ht="15.75" customHeight="1" x14ac:dyDescent="0.25">
      <c r="A1136" s="18" t="s">
        <v>1277</v>
      </c>
      <c r="B1136" s="17" t="s">
        <v>818</v>
      </c>
      <c r="C1136" s="20">
        <v>0</v>
      </c>
      <c r="D1136" s="20">
        <v>0</v>
      </c>
      <c r="E1136" s="20">
        <v>0</v>
      </c>
      <c r="F1136" s="20">
        <v>0</v>
      </c>
      <c r="G1136" s="20">
        <v>18370</v>
      </c>
      <c r="H1136" s="20">
        <v>1.0363864491844417</v>
      </c>
      <c r="I1136" s="20">
        <v>0</v>
      </c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  <c r="Z1136"/>
      <c r="AA1136"/>
      <c r="AB1136"/>
      <c r="AC1136"/>
      <c r="AD1136"/>
      <c r="AE1136"/>
      <c r="AF1136"/>
      <c r="AG1136"/>
      <c r="AH1136"/>
      <c r="AI1136"/>
    </row>
    <row r="1137" spans="1:35" s="3" customFormat="1" ht="15.75" customHeight="1" x14ac:dyDescent="0.25">
      <c r="A1137" s="18" t="s">
        <v>1278</v>
      </c>
      <c r="B1137" s="17" t="s">
        <v>820</v>
      </c>
      <c r="C1137" s="20">
        <v>0</v>
      </c>
      <c r="D1137" s="20">
        <v>0</v>
      </c>
      <c r="E1137" s="20">
        <v>0</v>
      </c>
      <c r="F1137" s="20">
        <v>0</v>
      </c>
      <c r="G1137" s="20">
        <v>6745</v>
      </c>
      <c r="H1137" s="20">
        <v>1.0363864491844417</v>
      </c>
      <c r="I1137" s="20">
        <v>0</v>
      </c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  <c r="Z1137"/>
      <c r="AA1137"/>
      <c r="AB1137"/>
      <c r="AC1137"/>
      <c r="AD1137"/>
      <c r="AE1137"/>
      <c r="AF1137"/>
      <c r="AG1137"/>
      <c r="AH1137"/>
      <c r="AI1137"/>
    </row>
    <row r="1138" spans="1:35" s="3" customFormat="1" ht="15.75" customHeight="1" x14ac:dyDescent="0.25">
      <c r="A1138" s="18" t="s">
        <v>1279</v>
      </c>
      <c r="B1138" s="17" t="s">
        <v>822</v>
      </c>
      <c r="C1138" s="20">
        <v>0</v>
      </c>
      <c r="D1138" s="20">
        <v>0</v>
      </c>
      <c r="E1138" s="20">
        <v>0</v>
      </c>
      <c r="F1138" s="20">
        <v>0</v>
      </c>
      <c r="G1138" s="20">
        <v>12598</v>
      </c>
      <c r="H1138" s="20">
        <v>1.0363864491844417</v>
      </c>
      <c r="I1138" s="20">
        <v>0</v>
      </c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  <c r="Z1138"/>
      <c r="AA1138"/>
      <c r="AB1138"/>
      <c r="AC1138"/>
      <c r="AD1138"/>
      <c r="AE1138"/>
      <c r="AF1138"/>
      <c r="AG1138"/>
      <c r="AH1138"/>
      <c r="AI1138"/>
    </row>
    <row r="1139" spans="1:35" s="3" customFormat="1" ht="15.75" customHeight="1" x14ac:dyDescent="0.25">
      <c r="A1139" s="18" t="s">
        <v>1280</v>
      </c>
      <c r="B1139" s="17" t="s">
        <v>824</v>
      </c>
      <c r="C1139" s="20">
        <v>0</v>
      </c>
      <c r="D1139" s="20">
        <v>0</v>
      </c>
      <c r="E1139" s="20">
        <v>0</v>
      </c>
      <c r="F1139" s="20">
        <v>0</v>
      </c>
      <c r="G1139" s="20">
        <v>5670</v>
      </c>
      <c r="H1139" s="20">
        <v>1.0363864491844417</v>
      </c>
      <c r="I1139" s="20">
        <v>0</v>
      </c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  <c r="Z1139"/>
      <c r="AA1139"/>
      <c r="AB1139"/>
      <c r="AC1139"/>
      <c r="AD1139"/>
      <c r="AE1139"/>
      <c r="AF1139"/>
      <c r="AG1139"/>
      <c r="AH1139"/>
      <c r="AI1139"/>
    </row>
    <row r="1140" spans="1:35" s="3" customFormat="1" ht="15.75" customHeight="1" x14ac:dyDescent="0.25">
      <c r="A1140" s="18" t="s">
        <v>1281</v>
      </c>
      <c r="B1140" s="17" t="s">
        <v>826</v>
      </c>
      <c r="C1140" s="20">
        <v>0</v>
      </c>
      <c r="D1140" s="20">
        <v>0</v>
      </c>
      <c r="E1140" s="20">
        <v>0</v>
      </c>
      <c r="F1140" s="20">
        <v>0</v>
      </c>
      <c r="G1140" s="20">
        <v>10590</v>
      </c>
      <c r="H1140" s="20">
        <v>1.0363864491844417</v>
      </c>
      <c r="I1140" s="20">
        <v>0</v>
      </c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  <c r="Z1140"/>
      <c r="AA1140"/>
      <c r="AB1140"/>
      <c r="AC1140"/>
      <c r="AD1140"/>
      <c r="AE1140"/>
      <c r="AF1140"/>
      <c r="AG1140"/>
      <c r="AH1140"/>
      <c r="AI1140"/>
    </row>
    <row r="1141" spans="1:35" s="3" customFormat="1" ht="15.75" customHeight="1" x14ac:dyDescent="0.25">
      <c r="A1141" s="18" t="s">
        <v>1282</v>
      </c>
      <c r="B1141" s="17" t="s">
        <v>828</v>
      </c>
      <c r="C1141" s="20">
        <v>0</v>
      </c>
      <c r="D1141" s="20">
        <v>0</v>
      </c>
      <c r="E1141" s="20">
        <v>0</v>
      </c>
      <c r="F1141" s="20">
        <v>0</v>
      </c>
      <c r="G1141" s="20">
        <v>4168</v>
      </c>
      <c r="H1141" s="20">
        <v>1.0363864491844417</v>
      </c>
      <c r="I1141" s="20">
        <v>0</v>
      </c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  <c r="Z1141"/>
      <c r="AA1141"/>
      <c r="AB1141"/>
      <c r="AC1141"/>
      <c r="AD1141"/>
      <c r="AE1141"/>
      <c r="AF1141"/>
      <c r="AG1141"/>
      <c r="AH1141"/>
      <c r="AI1141"/>
    </row>
    <row r="1142" spans="1:35" s="3" customFormat="1" ht="15.75" customHeight="1" x14ac:dyDescent="0.25">
      <c r="A1142" s="18" t="s">
        <v>1283</v>
      </c>
      <c r="B1142" s="17" t="s">
        <v>830</v>
      </c>
      <c r="C1142" s="20">
        <v>0</v>
      </c>
      <c r="D1142" s="20">
        <v>0</v>
      </c>
      <c r="E1142" s="20">
        <v>0</v>
      </c>
      <c r="F1142" s="20">
        <v>0</v>
      </c>
      <c r="G1142" s="20">
        <v>7785</v>
      </c>
      <c r="H1142" s="20">
        <v>1.0363864491844417</v>
      </c>
      <c r="I1142" s="20">
        <v>0</v>
      </c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  <c r="Z1142"/>
      <c r="AA1142"/>
      <c r="AB1142"/>
      <c r="AC1142"/>
      <c r="AD1142"/>
      <c r="AE1142"/>
      <c r="AF1142"/>
      <c r="AG1142"/>
      <c r="AH1142"/>
      <c r="AI1142"/>
    </row>
    <row r="1143" spans="1:35" s="3" customFormat="1" ht="15.75" customHeight="1" x14ac:dyDescent="0.25">
      <c r="A1143" s="18" t="s">
        <v>1284</v>
      </c>
      <c r="B1143" s="17" t="s">
        <v>832</v>
      </c>
      <c r="C1143" s="20">
        <v>0</v>
      </c>
      <c r="D1143" s="20">
        <v>0</v>
      </c>
      <c r="E1143" s="20">
        <v>0</v>
      </c>
      <c r="F1143" s="20">
        <v>0</v>
      </c>
      <c r="G1143" s="20">
        <v>3267</v>
      </c>
      <c r="H1143" s="20">
        <v>1.0363864491844417</v>
      </c>
      <c r="I1143" s="20">
        <v>0</v>
      </c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  <c r="Z1143"/>
      <c r="AA1143"/>
      <c r="AB1143"/>
      <c r="AC1143"/>
      <c r="AD1143"/>
      <c r="AE1143"/>
      <c r="AF1143"/>
      <c r="AG1143"/>
      <c r="AH1143"/>
      <c r="AI1143"/>
    </row>
    <row r="1144" spans="1:35" s="3" customFormat="1" ht="15.75" customHeight="1" x14ac:dyDescent="0.25">
      <c r="A1144" s="18" t="s">
        <v>1285</v>
      </c>
      <c r="B1144" s="17" t="s">
        <v>834</v>
      </c>
      <c r="C1144" s="20">
        <v>0</v>
      </c>
      <c r="D1144" s="20">
        <v>0</v>
      </c>
      <c r="E1144" s="20">
        <v>0</v>
      </c>
      <c r="F1144" s="20">
        <v>0</v>
      </c>
      <c r="G1144" s="20">
        <v>6024</v>
      </c>
      <c r="H1144" s="20">
        <v>1.0363864491844417</v>
      </c>
      <c r="I1144" s="20">
        <v>0</v>
      </c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  <c r="Z1144"/>
      <c r="AA1144"/>
      <c r="AB1144"/>
      <c r="AC1144"/>
      <c r="AD1144"/>
      <c r="AE1144"/>
      <c r="AF1144"/>
      <c r="AG1144"/>
      <c r="AH1144"/>
      <c r="AI1144"/>
    </row>
    <row r="1145" spans="1:35" s="3" customFormat="1" ht="15.75" customHeight="1" x14ac:dyDescent="0.25">
      <c r="A1145" s="18" t="s">
        <v>1286</v>
      </c>
      <c r="B1145" s="17" t="s">
        <v>836</v>
      </c>
      <c r="C1145" s="20">
        <v>0</v>
      </c>
      <c r="D1145" s="20">
        <v>0</v>
      </c>
      <c r="E1145" s="20">
        <v>0</v>
      </c>
      <c r="F1145" s="20">
        <v>0</v>
      </c>
      <c r="G1145" s="20">
        <v>2502</v>
      </c>
      <c r="H1145" s="20">
        <v>1.0363864491844417</v>
      </c>
      <c r="I1145" s="20">
        <v>0</v>
      </c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  <c r="Z1145"/>
      <c r="AA1145"/>
      <c r="AB1145"/>
      <c r="AC1145"/>
      <c r="AD1145"/>
      <c r="AE1145"/>
      <c r="AF1145"/>
      <c r="AG1145"/>
      <c r="AH1145"/>
      <c r="AI1145"/>
    </row>
    <row r="1146" spans="1:35" s="3" customFormat="1" ht="15.75" customHeight="1" x14ac:dyDescent="0.25">
      <c r="A1146" s="18" t="s">
        <v>1287</v>
      </c>
      <c r="B1146" s="17" t="s">
        <v>838</v>
      </c>
      <c r="C1146" s="20">
        <v>0</v>
      </c>
      <c r="D1146" s="20">
        <v>0</v>
      </c>
      <c r="E1146" s="20">
        <v>0</v>
      </c>
      <c r="F1146" s="20">
        <v>0</v>
      </c>
      <c r="G1146" s="20">
        <v>4673</v>
      </c>
      <c r="H1146" s="20">
        <v>1.0363864491844417</v>
      </c>
      <c r="I1146" s="20">
        <v>0</v>
      </c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  <c r="Z1146"/>
      <c r="AA1146"/>
      <c r="AB1146"/>
      <c r="AC1146"/>
      <c r="AD1146"/>
      <c r="AE1146"/>
      <c r="AF1146"/>
      <c r="AG1146"/>
      <c r="AH1146"/>
      <c r="AI1146"/>
    </row>
    <row r="1147" spans="1:35" s="3" customFormat="1" ht="15.75" customHeight="1" x14ac:dyDescent="0.25">
      <c r="A1147" s="18" t="s">
        <v>1288</v>
      </c>
      <c r="B1147" s="17" t="s">
        <v>840</v>
      </c>
      <c r="C1147" s="20">
        <v>0</v>
      </c>
      <c r="D1147" s="20">
        <v>0</v>
      </c>
      <c r="E1147" s="20">
        <v>0</v>
      </c>
      <c r="F1147" s="20">
        <v>0</v>
      </c>
      <c r="G1147" s="20">
        <v>1495</v>
      </c>
      <c r="H1147" s="20">
        <v>1.0363864491844417</v>
      </c>
      <c r="I1147" s="20">
        <v>0</v>
      </c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  <c r="Z1147"/>
      <c r="AA1147"/>
      <c r="AB1147"/>
      <c r="AC1147"/>
      <c r="AD1147"/>
      <c r="AE1147"/>
      <c r="AF1147"/>
      <c r="AG1147"/>
      <c r="AH1147"/>
      <c r="AI1147"/>
    </row>
    <row r="1148" spans="1:35" s="3" customFormat="1" ht="15.75" customHeight="1" x14ac:dyDescent="0.25">
      <c r="A1148" s="18" t="s">
        <v>1289</v>
      </c>
      <c r="B1148" s="17" t="s">
        <v>842</v>
      </c>
      <c r="C1148" s="20">
        <v>0</v>
      </c>
      <c r="D1148" s="20">
        <v>0</v>
      </c>
      <c r="E1148" s="20">
        <v>0</v>
      </c>
      <c r="F1148" s="20">
        <v>0</v>
      </c>
      <c r="G1148" s="20">
        <v>2671</v>
      </c>
      <c r="H1148" s="20">
        <v>1.0363864491844417</v>
      </c>
      <c r="I1148" s="20">
        <v>0</v>
      </c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  <c r="Z1148"/>
      <c r="AA1148"/>
      <c r="AB1148"/>
      <c r="AC1148"/>
      <c r="AD1148"/>
      <c r="AE1148"/>
      <c r="AF1148"/>
      <c r="AG1148"/>
      <c r="AH1148"/>
      <c r="AI1148"/>
    </row>
    <row r="1149" spans="1:35" s="3" customFormat="1" ht="15.75" customHeight="1" x14ac:dyDescent="0.25">
      <c r="A1149" s="18" t="s">
        <v>1290</v>
      </c>
      <c r="B1149" s="17" t="s">
        <v>844</v>
      </c>
      <c r="C1149" s="20">
        <v>0</v>
      </c>
      <c r="D1149" s="20">
        <v>0</v>
      </c>
      <c r="E1149" s="20">
        <v>0</v>
      </c>
      <c r="F1149" s="20">
        <v>0</v>
      </c>
      <c r="G1149" s="20">
        <v>1114</v>
      </c>
      <c r="H1149" s="20">
        <v>1.0363864491844417</v>
      </c>
      <c r="I1149" s="20">
        <v>0</v>
      </c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  <c r="Z1149"/>
      <c r="AA1149"/>
      <c r="AB1149"/>
      <c r="AC1149"/>
      <c r="AD1149"/>
      <c r="AE1149"/>
      <c r="AF1149"/>
      <c r="AG1149"/>
      <c r="AH1149"/>
      <c r="AI1149"/>
    </row>
    <row r="1150" spans="1:35" s="3" customFormat="1" ht="15.75" customHeight="1" x14ac:dyDescent="0.25">
      <c r="A1150" s="18" t="s">
        <v>1291</v>
      </c>
      <c r="B1150" s="17" t="s">
        <v>846</v>
      </c>
      <c r="C1150" s="20">
        <v>0</v>
      </c>
      <c r="D1150" s="20">
        <v>0</v>
      </c>
      <c r="E1150" s="20">
        <v>0</v>
      </c>
      <c r="F1150" s="20">
        <v>0</v>
      </c>
      <c r="G1150" s="20">
        <v>2080</v>
      </c>
      <c r="H1150" s="20">
        <v>1.0363864491844417</v>
      </c>
      <c r="I1150" s="20">
        <v>0</v>
      </c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  <c r="Z1150"/>
      <c r="AA1150"/>
      <c r="AB1150"/>
      <c r="AC1150"/>
      <c r="AD1150"/>
      <c r="AE1150"/>
      <c r="AF1150"/>
      <c r="AG1150"/>
      <c r="AH1150"/>
      <c r="AI1150"/>
    </row>
    <row r="1151" spans="1:35" s="3" customFormat="1" ht="15.75" customHeight="1" x14ac:dyDescent="0.25">
      <c r="A1151" s="18" t="s">
        <v>1292</v>
      </c>
      <c r="B1151" s="17" t="s">
        <v>848</v>
      </c>
      <c r="C1151" s="20">
        <v>0</v>
      </c>
      <c r="D1151" s="20">
        <v>0</v>
      </c>
      <c r="E1151" s="20">
        <v>0</v>
      </c>
      <c r="F1151" s="20">
        <v>0</v>
      </c>
      <c r="G1151" s="20">
        <v>948</v>
      </c>
      <c r="H1151" s="20">
        <v>1.0363864491844417</v>
      </c>
      <c r="I1151" s="20">
        <v>0</v>
      </c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  <c r="Z1151"/>
      <c r="AA1151"/>
      <c r="AB1151"/>
      <c r="AC1151"/>
      <c r="AD1151"/>
      <c r="AE1151"/>
      <c r="AF1151"/>
      <c r="AG1151"/>
      <c r="AH1151"/>
      <c r="AI1151"/>
    </row>
    <row r="1152" spans="1:35" s="3" customFormat="1" ht="15.75" customHeight="1" x14ac:dyDescent="0.25">
      <c r="A1152" s="18" t="s">
        <v>1293</v>
      </c>
      <c r="B1152" s="17" t="s">
        <v>850</v>
      </c>
      <c r="C1152" s="20">
        <v>0</v>
      </c>
      <c r="D1152" s="20">
        <v>0</v>
      </c>
      <c r="E1152" s="20">
        <v>0</v>
      </c>
      <c r="F1152" s="20">
        <v>0</v>
      </c>
      <c r="G1152" s="20">
        <v>1771</v>
      </c>
      <c r="H1152" s="20">
        <v>1.0363864491844417</v>
      </c>
      <c r="I1152" s="20">
        <v>0</v>
      </c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  <c r="Z1152"/>
      <c r="AA1152"/>
      <c r="AB1152"/>
      <c r="AC1152"/>
      <c r="AD1152"/>
      <c r="AE1152"/>
      <c r="AF1152"/>
      <c r="AG1152"/>
      <c r="AH1152"/>
      <c r="AI1152"/>
    </row>
    <row r="1153" spans="1:35" s="3" customFormat="1" ht="15.75" customHeight="1" x14ac:dyDescent="0.25">
      <c r="A1153" s="18" t="s">
        <v>1294</v>
      </c>
      <c r="B1153" s="17" t="s">
        <v>852</v>
      </c>
      <c r="C1153" s="20">
        <v>0</v>
      </c>
      <c r="D1153" s="20">
        <v>0</v>
      </c>
      <c r="E1153" s="20">
        <v>0</v>
      </c>
      <c r="F1153" s="20">
        <v>0</v>
      </c>
      <c r="G1153" s="20">
        <v>11327</v>
      </c>
      <c r="H1153" s="20">
        <v>1.0363864491844417</v>
      </c>
      <c r="I1153" s="20">
        <v>0</v>
      </c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  <c r="Z1153"/>
      <c r="AA1153"/>
      <c r="AB1153"/>
      <c r="AC1153"/>
      <c r="AD1153"/>
      <c r="AE1153"/>
      <c r="AF1153"/>
      <c r="AG1153"/>
      <c r="AH1153"/>
      <c r="AI1153"/>
    </row>
    <row r="1154" spans="1:35" s="3" customFormat="1" ht="15.75" customHeight="1" x14ac:dyDescent="0.25">
      <c r="A1154" s="18" t="s">
        <v>1295</v>
      </c>
      <c r="B1154" s="17" t="s">
        <v>854</v>
      </c>
      <c r="C1154" s="20">
        <v>0</v>
      </c>
      <c r="D1154" s="20">
        <v>0</v>
      </c>
      <c r="E1154" s="20">
        <v>0</v>
      </c>
      <c r="F1154" s="20">
        <v>0</v>
      </c>
      <c r="G1154" s="20">
        <v>21158</v>
      </c>
      <c r="H1154" s="20">
        <v>1.0363864491844417</v>
      </c>
      <c r="I1154" s="20">
        <v>0</v>
      </c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  <c r="Z1154"/>
      <c r="AA1154"/>
      <c r="AB1154"/>
      <c r="AC1154"/>
      <c r="AD1154"/>
      <c r="AE1154"/>
      <c r="AF1154"/>
      <c r="AG1154"/>
      <c r="AH1154"/>
      <c r="AI1154"/>
    </row>
    <row r="1155" spans="1:35" s="3" customFormat="1" ht="15.75" customHeight="1" x14ac:dyDescent="0.25">
      <c r="A1155" s="18" t="s">
        <v>1296</v>
      </c>
      <c r="B1155" s="17" t="s">
        <v>856</v>
      </c>
      <c r="C1155" s="20">
        <v>0</v>
      </c>
      <c r="D1155" s="20">
        <v>0</v>
      </c>
      <c r="E1155" s="20">
        <v>0</v>
      </c>
      <c r="F1155" s="20">
        <v>0</v>
      </c>
      <c r="G1155" s="20">
        <v>7121</v>
      </c>
      <c r="H1155" s="20">
        <v>1.0363864491844417</v>
      </c>
      <c r="I1155" s="20">
        <v>0</v>
      </c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  <c r="Z1155"/>
      <c r="AA1155"/>
      <c r="AB1155"/>
      <c r="AC1155"/>
      <c r="AD1155"/>
      <c r="AE1155"/>
      <c r="AF1155"/>
      <c r="AG1155"/>
      <c r="AH1155"/>
      <c r="AI1155"/>
    </row>
    <row r="1156" spans="1:35" s="3" customFormat="1" ht="15.75" customHeight="1" x14ac:dyDescent="0.25">
      <c r="A1156" s="18" t="s">
        <v>1297</v>
      </c>
      <c r="B1156" s="17" t="s">
        <v>858</v>
      </c>
      <c r="C1156" s="20">
        <v>0</v>
      </c>
      <c r="D1156" s="20">
        <v>0</v>
      </c>
      <c r="E1156" s="20">
        <v>0</v>
      </c>
      <c r="F1156" s="20">
        <v>0</v>
      </c>
      <c r="G1156" s="20">
        <v>18055</v>
      </c>
      <c r="H1156" s="20">
        <v>1.0363864491844417</v>
      </c>
      <c r="I1156" s="20">
        <v>0</v>
      </c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  <c r="Z1156"/>
      <c r="AA1156"/>
      <c r="AB1156"/>
      <c r="AC1156"/>
      <c r="AD1156"/>
      <c r="AE1156"/>
      <c r="AF1156"/>
      <c r="AG1156"/>
      <c r="AH1156"/>
      <c r="AI1156"/>
    </row>
    <row r="1157" spans="1:35" s="3" customFormat="1" ht="15.75" customHeight="1" x14ac:dyDescent="0.25">
      <c r="A1157" s="18" t="s">
        <v>1298</v>
      </c>
      <c r="B1157" s="17" t="s">
        <v>860</v>
      </c>
      <c r="C1157" s="20">
        <v>0</v>
      </c>
      <c r="D1157" s="20">
        <v>0</v>
      </c>
      <c r="E1157" s="20">
        <v>0</v>
      </c>
      <c r="F1157" s="20">
        <v>0</v>
      </c>
      <c r="G1157" s="20">
        <v>4733</v>
      </c>
      <c r="H1157" s="20">
        <v>1.0363864491844417</v>
      </c>
      <c r="I1157" s="20">
        <v>0</v>
      </c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  <c r="Z1157"/>
      <c r="AA1157"/>
      <c r="AB1157"/>
      <c r="AC1157"/>
      <c r="AD1157"/>
      <c r="AE1157"/>
      <c r="AF1157"/>
      <c r="AG1157"/>
      <c r="AH1157"/>
      <c r="AI1157"/>
    </row>
    <row r="1158" spans="1:35" s="3" customFormat="1" ht="15.75" customHeight="1" x14ac:dyDescent="0.25">
      <c r="A1158" s="18" t="s">
        <v>1299</v>
      </c>
      <c r="B1158" s="17" t="s">
        <v>862</v>
      </c>
      <c r="C1158" s="20">
        <v>0</v>
      </c>
      <c r="D1158" s="20">
        <v>0</v>
      </c>
      <c r="E1158" s="20">
        <v>0</v>
      </c>
      <c r="F1158" s="20">
        <v>0</v>
      </c>
      <c r="G1158" s="20">
        <v>12000</v>
      </c>
      <c r="H1158" s="20">
        <v>1.0363864491844417</v>
      </c>
      <c r="I1158" s="20">
        <v>0</v>
      </c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  <c r="Z1158"/>
      <c r="AA1158"/>
      <c r="AB1158"/>
      <c r="AC1158"/>
      <c r="AD1158"/>
      <c r="AE1158"/>
      <c r="AF1158"/>
      <c r="AG1158"/>
      <c r="AH1158"/>
      <c r="AI1158"/>
    </row>
    <row r="1159" spans="1:35" s="3" customFormat="1" ht="15.75" customHeight="1" x14ac:dyDescent="0.25">
      <c r="A1159" s="18" t="s">
        <v>1300</v>
      </c>
      <c r="B1159" s="17" t="s">
        <v>864</v>
      </c>
      <c r="C1159" s="20">
        <v>0</v>
      </c>
      <c r="D1159" s="20">
        <v>0</v>
      </c>
      <c r="E1159" s="20">
        <v>0</v>
      </c>
      <c r="F1159" s="20">
        <v>0</v>
      </c>
      <c r="G1159" s="20">
        <v>4123</v>
      </c>
      <c r="H1159" s="20">
        <v>1.0363864491844417</v>
      </c>
      <c r="I1159" s="20">
        <v>0</v>
      </c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  <c r="Z1159"/>
      <c r="AA1159"/>
      <c r="AB1159"/>
      <c r="AC1159"/>
      <c r="AD1159"/>
      <c r="AE1159"/>
      <c r="AF1159"/>
      <c r="AG1159"/>
      <c r="AH1159"/>
      <c r="AI1159"/>
    </row>
    <row r="1160" spans="1:35" s="3" customFormat="1" ht="15.75" customHeight="1" x14ac:dyDescent="0.25">
      <c r="A1160" s="18" t="s">
        <v>1301</v>
      </c>
      <c r="B1160" s="17" t="s">
        <v>866</v>
      </c>
      <c r="C1160" s="20">
        <v>0</v>
      </c>
      <c r="D1160" s="20">
        <v>0</v>
      </c>
      <c r="E1160" s="20">
        <v>0</v>
      </c>
      <c r="F1160" s="20">
        <v>0</v>
      </c>
      <c r="G1160" s="20">
        <v>7701</v>
      </c>
      <c r="H1160" s="20">
        <v>1.0363864491844417</v>
      </c>
      <c r="I1160" s="20">
        <v>0</v>
      </c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  <c r="Z1160"/>
      <c r="AA1160"/>
      <c r="AB1160"/>
      <c r="AC1160"/>
      <c r="AD1160"/>
      <c r="AE1160"/>
      <c r="AF1160"/>
      <c r="AG1160"/>
      <c r="AH1160"/>
      <c r="AI1160"/>
    </row>
    <row r="1161" spans="1:35" s="3" customFormat="1" ht="15.75" customHeight="1" x14ac:dyDescent="0.25">
      <c r="A1161" s="18" t="s">
        <v>1302</v>
      </c>
      <c r="B1161" s="17" t="s">
        <v>868</v>
      </c>
      <c r="C1161" s="20">
        <v>0</v>
      </c>
      <c r="D1161" s="20">
        <v>0</v>
      </c>
      <c r="E1161" s="20">
        <v>0</v>
      </c>
      <c r="F1161" s="20">
        <v>0</v>
      </c>
      <c r="G1161" s="20">
        <v>3416</v>
      </c>
      <c r="H1161" s="20">
        <v>1.0363864491844417</v>
      </c>
      <c r="I1161" s="20">
        <v>0</v>
      </c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  <c r="Z1161"/>
      <c r="AA1161"/>
      <c r="AB1161"/>
      <c r="AC1161"/>
      <c r="AD1161"/>
      <c r="AE1161"/>
      <c r="AF1161"/>
      <c r="AG1161"/>
      <c r="AH1161"/>
      <c r="AI1161"/>
    </row>
    <row r="1162" spans="1:35" s="3" customFormat="1" ht="15.75" customHeight="1" x14ac:dyDescent="0.25">
      <c r="A1162" s="18" t="s">
        <v>1303</v>
      </c>
      <c r="B1162" s="17" t="s">
        <v>870</v>
      </c>
      <c r="C1162" s="20">
        <v>0</v>
      </c>
      <c r="D1162" s="20">
        <v>0</v>
      </c>
      <c r="E1162" s="20">
        <v>0</v>
      </c>
      <c r="F1162" s="20">
        <v>0</v>
      </c>
      <c r="G1162" s="20">
        <v>6381</v>
      </c>
      <c r="H1162" s="20">
        <v>1.0363864491844417</v>
      </c>
      <c r="I1162" s="20">
        <v>0</v>
      </c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  <c r="Z1162"/>
      <c r="AA1162"/>
      <c r="AB1162"/>
      <c r="AC1162"/>
      <c r="AD1162"/>
      <c r="AE1162"/>
      <c r="AF1162"/>
      <c r="AG1162"/>
      <c r="AH1162"/>
      <c r="AI1162"/>
    </row>
    <row r="1163" spans="1:35" s="3" customFormat="1" ht="15.75" customHeight="1" x14ac:dyDescent="0.25">
      <c r="A1163" s="18" t="s">
        <v>1304</v>
      </c>
      <c r="B1163" s="17" t="s">
        <v>154</v>
      </c>
      <c r="C1163" s="20">
        <v>0</v>
      </c>
      <c r="D1163" s="20">
        <v>0</v>
      </c>
      <c r="E1163" s="20">
        <v>0</v>
      </c>
      <c r="F1163" s="20">
        <v>0</v>
      </c>
      <c r="G1163" s="20" t="s">
        <v>17</v>
      </c>
      <c r="H1163" s="20" t="s">
        <v>17</v>
      </c>
      <c r="I1163" s="20">
        <v>0</v>
      </c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  <c r="Z1163"/>
      <c r="AA1163"/>
      <c r="AB1163"/>
      <c r="AC1163"/>
      <c r="AD1163"/>
      <c r="AE1163"/>
      <c r="AF1163"/>
      <c r="AG1163"/>
      <c r="AH1163"/>
      <c r="AI1163"/>
    </row>
    <row r="1164" spans="1:35" s="3" customFormat="1" ht="15.75" customHeight="1" x14ac:dyDescent="0.25">
      <c r="A1164" s="18" t="s">
        <v>1305</v>
      </c>
      <c r="B1164" s="17" t="s">
        <v>1306</v>
      </c>
      <c r="C1164" s="20" t="s">
        <v>17</v>
      </c>
      <c r="D1164" s="20" t="s">
        <v>17</v>
      </c>
      <c r="E1164" s="20" t="s">
        <v>17</v>
      </c>
      <c r="F1164" s="20" t="s">
        <v>17</v>
      </c>
      <c r="G1164" s="20" t="s">
        <v>17</v>
      </c>
      <c r="H1164" s="20" t="s">
        <v>17</v>
      </c>
      <c r="I1164" s="20" t="s">
        <v>17</v>
      </c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  <c r="Z1164"/>
      <c r="AA1164"/>
      <c r="AB1164"/>
      <c r="AC1164"/>
      <c r="AD1164"/>
      <c r="AE1164"/>
      <c r="AF1164"/>
      <c r="AG1164"/>
      <c r="AH1164"/>
      <c r="AI1164"/>
    </row>
    <row r="1165" spans="1:35" s="3" customFormat="1" ht="15.75" customHeight="1" x14ac:dyDescent="0.25">
      <c r="A1165" s="18" t="s">
        <v>1307</v>
      </c>
      <c r="B1165" s="17" t="s">
        <v>279</v>
      </c>
      <c r="C1165" s="20">
        <f t="shared" ref="C1165:E1165" si="197">C1166+C1178</f>
        <v>0</v>
      </c>
      <c r="D1165" s="20">
        <f>D1166+D1178</f>
        <v>0</v>
      </c>
      <c r="E1165" s="20">
        <f t="shared" si="197"/>
        <v>0</v>
      </c>
      <c r="F1165" s="20">
        <f>F1166+F1178</f>
        <v>0</v>
      </c>
      <c r="G1165" s="20">
        <v>0</v>
      </c>
      <c r="H1165" s="20">
        <v>0</v>
      </c>
      <c r="I1165" s="20">
        <f>I1166+I1178</f>
        <v>0</v>
      </c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  <c r="Z1165"/>
      <c r="AA1165"/>
      <c r="AB1165"/>
      <c r="AC1165"/>
      <c r="AD1165"/>
      <c r="AE1165"/>
      <c r="AF1165"/>
      <c r="AG1165"/>
      <c r="AH1165"/>
      <c r="AI1165"/>
    </row>
    <row r="1166" spans="1:35" s="3" customFormat="1" ht="15.75" customHeight="1" x14ac:dyDescent="0.25">
      <c r="A1166" s="18" t="s">
        <v>1308</v>
      </c>
      <c r="B1166" s="17" t="s">
        <v>19</v>
      </c>
      <c r="C1166" s="20">
        <f>C1167+C1174+C1175+C1176+C1177</f>
        <v>0</v>
      </c>
      <c r="D1166" s="20">
        <f>D1167+D1174+D1175+D1176+D1177</f>
        <v>0</v>
      </c>
      <c r="E1166" s="20">
        <f t="shared" ref="E1166" si="198">E1167+E1174+E1175+E1176+E1177</f>
        <v>0</v>
      </c>
      <c r="F1166" s="20">
        <f>F1167+F1174+F1175+F1176+F1177</f>
        <v>0</v>
      </c>
      <c r="G1166" s="20">
        <v>0</v>
      </c>
      <c r="H1166" s="20">
        <v>0</v>
      </c>
      <c r="I1166" s="20">
        <f>I1167+I1174+I1175+I1176+I1177</f>
        <v>0</v>
      </c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  <c r="Z1166"/>
      <c r="AA1166"/>
      <c r="AB1166"/>
      <c r="AC1166"/>
      <c r="AD1166"/>
      <c r="AE1166"/>
      <c r="AF1166"/>
      <c r="AG1166"/>
      <c r="AH1166"/>
      <c r="AI1166"/>
    </row>
    <row r="1167" spans="1:35" s="3" customFormat="1" ht="15.75" customHeight="1" x14ac:dyDescent="0.25">
      <c r="A1167" s="18" t="s">
        <v>1309</v>
      </c>
      <c r="B1167" s="17" t="s">
        <v>21</v>
      </c>
      <c r="C1167" s="20">
        <f>C1168+C1172</f>
        <v>0</v>
      </c>
      <c r="D1167" s="20">
        <f t="shared" ref="D1167:F1167" si="199">D1168+D1172</f>
        <v>0</v>
      </c>
      <c r="E1167" s="20">
        <f t="shared" si="199"/>
        <v>0</v>
      </c>
      <c r="F1167" s="20">
        <f t="shared" si="199"/>
        <v>0</v>
      </c>
      <c r="G1167" s="20">
        <v>0</v>
      </c>
      <c r="H1167" s="20">
        <v>0</v>
      </c>
      <c r="I1167" s="20">
        <f>I1168+I1172</f>
        <v>0</v>
      </c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  <c r="Z1167"/>
      <c r="AA1167"/>
      <c r="AB1167"/>
      <c r="AC1167"/>
      <c r="AD1167"/>
      <c r="AE1167"/>
      <c r="AF1167"/>
      <c r="AG1167"/>
      <c r="AH1167"/>
      <c r="AI1167"/>
    </row>
    <row r="1168" spans="1:35" s="3" customFormat="1" ht="15.75" customHeight="1" x14ac:dyDescent="0.25">
      <c r="A1168" s="18" t="s">
        <v>1310</v>
      </c>
      <c r="B1168" s="17" t="s">
        <v>1311</v>
      </c>
      <c r="C1168" s="20">
        <f>C1169+C1170+C1171</f>
        <v>0</v>
      </c>
      <c r="D1168" s="20"/>
      <c r="E1168" s="20">
        <f t="shared" ref="E1168" si="200">E1169+E1170+E1171</f>
        <v>0</v>
      </c>
      <c r="F1168" s="20">
        <f>F1169+F1170+F1171</f>
        <v>0</v>
      </c>
      <c r="G1168" s="20">
        <v>0</v>
      </c>
      <c r="H1168" s="20">
        <v>0</v>
      </c>
      <c r="I1168" s="20">
        <f>I1169+I1170+I1171</f>
        <v>0</v>
      </c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  <c r="Z1168"/>
      <c r="AA1168"/>
      <c r="AB1168"/>
      <c r="AC1168"/>
      <c r="AD1168"/>
      <c r="AE1168"/>
      <c r="AF1168"/>
      <c r="AG1168"/>
      <c r="AH1168"/>
      <c r="AI1168"/>
    </row>
    <row r="1169" spans="1:35" s="3" customFormat="1" ht="15.75" customHeight="1" x14ac:dyDescent="0.25">
      <c r="A1169" s="18" t="s">
        <v>1312</v>
      </c>
      <c r="B1169" s="17" t="s">
        <v>1313</v>
      </c>
      <c r="C1169" s="20">
        <v>0</v>
      </c>
      <c r="D1169" s="20"/>
      <c r="E1169" s="20">
        <v>0</v>
      </c>
      <c r="F1169" s="20">
        <f>(C1169+D1169+E1169)/3</f>
        <v>0</v>
      </c>
      <c r="G1169" s="20">
        <v>1040746.89</v>
      </c>
      <c r="H1169" s="20">
        <v>1.0650224215246638</v>
      </c>
      <c r="I1169" s="20">
        <f>F1169*G1169*H1169</f>
        <v>0</v>
      </c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  <c r="Z1169"/>
      <c r="AA1169"/>
      <c r="AB1169"/>
      <c r="AC1169"/>
      <c r="AD1169"/>
      <c r="AE1169"/>
      <c r="AF1169"/>
      <c r="AG1169"/>
      <c r="AH1169"/>
      <c r="AI1169"/>
    </row>
    <row r="1170" spans="1:35" s="3" customFormat="1" ht="15.75" customHeight="1" x14ac:dyDescent="0.25">
      <c r="A1170" s="18" t="s">
        <v>1314</v>
      </c>
      <c r="B1170" s="17" t="s">
        <v>1315</v>
      </c>
      <c r="C1170" s="20">
        <v>0</v>
      </c>
      <c r="D1170" s="20"/>
      <c r="E1170" s="20">
        <v>0</v>
      </c>
      <c r="F1170" s="20">
        <f t="shared" ref="F1170:F1171" si="201">(C1170+D1170+E1170)/3</f>
        <v>0</v>
      </c>
      <c r="G1170" s="20" t="s">
        <v>17</v>
      </c>
      <c r="H1170" s="20">
        <v>1.0650224215246638</v>
      </c>
      <c r="I1170" s="20">
        <v>0</v>
      </c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  <c r="Z1170"/>
      <c r="AA1170"/>
      <c r="AB1170"/>
      <c r="AC1170"/>
      <c r="AD1170"/>
      <c r="AE1170"/>
      <c r="AF1170"/>
      <c r="AG1170"/>
      <c r="AH1170"/>
      <c r="AI1170"/>
    </row>
    <row r="1171" spans="1:35" s="3" customFormat="1" ht="15.75" customHeight="1" x14ac:dyDescent="0.25">
      <c r="A1171" s="18" t="s">
        <v>1316</v>
      </c>
      <c r="B1171" s="17" t="s">
        <v>1317</v>
      </c>
      <c r="C1171" s="20">
        <v>0</v>
      </c>
      <c r="D1171" s="20"/>
      <c r="E1171" s="20">
        <v>0</v>
      </c>
      <c r="F1171" s="20">
        <f t="shared" si="201"/>
        <v>0</v>
      </c>
      <c r="G1171" s="20">
        <v>1279919.29</v>
      </c>
      <c r="H1171" s="20">
        <v>1.0650224215246638</v>
      </c>
      <c r="I1171" s="20">
        <f t="shared" ref="I1171:I1173" si="202">F1171*G1171*H1171</f>
        <v>0</v>
      </c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  <c r="Z1171"/>
      <c r="AA1171"/>
      <c r="AB1171"/>
      <c r="AC1171"/>
      <c r="AD1171"/>
      <c r="AE1171"/>
      <c r="AF1171"/>
      <c r="AG1171"/>
      <c r="AH1171"/>
      <c r="AI1171"/>
    </row>
    <row r="1172" spans="1:35" s="3" customFormat="1" ht="15.75" customHeight="1" x14ac:dyDescent="0.25">
      <c r="A1172" s="18" t="s">
        <v>1318</v>
      </c>
      <c r="B1172" s="17" t="s">
        <v>1319</v>
      </c>
      <c r="C1172" s="20">
        <f>C1173</f>
        <v>0</v>
      </c>
      <c r="D1172" s="20"/>
      <c r="E1172" s="20">
        <f t="shared" ref="E1172" si="203">E1173</f>
        <v>0</v>
      </c>
      <c r="F1172" s="20">
        <f>F1173</f>
        <v>0</v>
      </c>
      <c r="G1172" s="20">
        <v>0</v>
      </c>
      <c r="H1172" s="20">
        <v>0</v>
      </c>
      <c r="I1172" s="20">
        <f>I1173</f>
        <v>0</v>
      </c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  <c r="AF1172"/>
      <c r="AG1172"/>
      <c r="AH1172"/>
      <c r="AI1172"/>
    </row>
    <row r="1173" spans="1:35" s="3" customFormat="1" ht="15.75" customHeight="1" x14ac:dyDescent="0.25">
      <c r="A1173" s="18" t="s">
        <v>1320</v>
      </c>
      <c r="B1173" s="17" t="s">
        <v>1321</v>
      </c>
      <c r="C1173" s="20">
        <v>0</v>
      </c>
      <c r="D1173" s="20"/>
      <c r="E1173" s="20">
        <v>0</v>
      </c>
      <c r="F1173" s="20">
        <f>(C1173+D1173+E1173)/3</f>
        <v>0</v>
      </c>
      <c r="G1173" s="20">
        <v>1617378.57</v>
      </c>
      <c r="H1173" s="20">
        <v>1.0650224215246638</v>
      </c>
      <c r="I1173" s="20">
        <f t="shared" si="202"/>
        <v>0</v>
      </c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  <c r="AF1173"/>
      <c r="AG1173"/>
      <c r="AH1173"/>
      <c r="AI1173"/>
    </row>
    <row r="1174" spans="1:35" s="3" customFormat="1" ht="15.75" customHeight="1" x14ac:dyDescent="0.25">
      <c r="A1174" s="18" t="s">
        <v>1322</v>
      </c>
      <c r="B1174" s="17" t="s">
        <v>62</v>
      </c>
      <c r="C1174" s="20">
        <v>0</v>
      </c>
      <c r="D1174" s="20">
        <v>0</v>
      </c>
      <c r="E1174" s="20">
        <v>0</v>
      </c>
      <c r="F1174" s="20">
        <v>0</v>
      </c>
      <c r="G1174" s="20" t="s">
        <v>17</v>
      </c>
      <c r="H1174" s="20" t="s">
        <v>17</v>
      </c>
      <c r="I1174" s="20">
        <v>0</v>
      </c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  <c r="AF1174"/>
      <c r="AG1174"/>
      <c r="AH1174"/>
      <c r="AI1174"/>
    </row>
    <row r="1175" spans="1:35" s="3" customFormat="1" ht="15.75" customHeight="1" x14ac:dyDescent="0.25">
      <c r="A1175" s="18" t="s">
        <v>1323</v>
      </c>
      <c r="B1175" s="17" t="s">
        <v>98</v>
      </c>
      <c r="C1175" s="20">
        <v>0</v>
      </c>
      <c r="D1175" s="20">
        <v>0</v>
      </c>
      <c r="E1175" s="20">
        <v>0</v>
      </c>
      <c r="F1175" s="20">
        <v>0</v>
      </c>
      <c r="G1175" s="20" t="s">
        <v>17</v>
      </c>
      <c r="H1175" s="20" t="s">
        <v>17</v>
      </c>
      <c r="I1175" s="20">
        <v>0</v>
      </c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  <c r="AF1175"/>
      <c r="AG1175"/>
      <c r="AH1175"/>
      <c r="AI1175"/>
    </row>
    <row r="1176" spans="1:35" s="3" customFormat="1" ht="15.75" customHeight="1" x14ac:dyDescent="0.25">
      <c r="A1176" s="18" t="s">
        <v>1324</v>
      </c>
      <c r="B1176" s="17" t="s">
        <v>122</v>
      </c>
      <c r="C1176" s="20">
        <v>0</v>
      </c>
      <c r="D1176" s="20"/>
      <c r="E1176" s="20">
        <v>0</v>
      </c>
      <c r="F1176" s="20">
        <f>(C1176+D1176+E1176)/3</f>
        <v>0</v>
      </c>
      <c r="G1176" s="20">
        <v>3111.61</v>
      </c>
      <c r="H1176" s="20">
        <v>1.0650224215246638</v>
      </c>
      <c r="I1176" s="20">
        <f>F1176*G1176*H1176</f>
        <v>0</v>
      </c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  <c r="AF1176"/>
      <c r="AG1176"/>
      <c r="AH1176"/>
      <c r="AI1176"/>
    </row>
    <row r="1177" spans="1:35" s="3" customFormat="1" ht="15.75" customHeight="1" x14ac:dyDescent="0.25">
      <c r="A1177" s="18" t="s">
        <v>1325</v>
      </c>
      <c r="B1177" s="17" t="s">
        <v>154</v>
      </c>
      <c r="C1177" s="20">
        <v>0</v>
      </c>
      <c r="D1177" s="20">
        <v>0</v>
      </c>
      <c r="E1177" s="20">
        <v>0</v>
      </c>
      <c r="F1177" s="20">
        <v>0</v>
      </c>
      <c r="G1177" s="20" t="s">
        <v>17</v>
      </c>
      <c r="H1177" s="20" t="s">
        <v>17</v>
      </c>
      <c r="I1177" s="20">
        <v>0</v>
      </c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  <c r="AF1177"/>
      <c r="AG1177"/>
      <c r="AH1177"/>
      <c r="AI1177"/>
    </row>
    <row r="1178" spans="1:35" s="3" customFormat="1" ht="15.75" customHeight="1" x14ac:dyDescent="0.25">
      <c r="A1178" s="18" t="s">
        <v>1326</v>
      </c>
      <c r="B1178" s="17" t="s">
        <v>164</v>
      </c>
      <c r="C1178" s="20">
        <f>C1179+C1182+C1183+C1184+C1185</f>
        <v>0</v>
      </c>
      <c r="D1178" s="20">
        <f t="shared" ref="D1178:E1178" si="204">D1179+D1182+D1183+D1184+D1185</f>
        <v>0</v>
      </c>
      <c r="E1178" s="20">
        <f t="shared" si="204"/>
        <v>0</v>
      </c>
      <c r="F1178" s="20">
        <f>F1179+F1182+F1183+F1184+F1185</f>
        <v>0</v>
      </c>
      <c r="G1178" s="20">
        <v>0</v>
      </c>
      <c r="H1178" s="20">
        <v>0</v>
      </c>
      <c r="I1178" s="20">
        <f t="shared" ref="I1178" si="205">I1179+I1182+I1183+I1184+I1185</f>
        <v>0</v>
      </c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</row>
    <row r="1179" spans="1:35" s="3" customFormat="1" ht="15.75" customHeight="1" x14ac:dyDescent="0.25">
      <c r="A1179" s="18" t="s">
        <v>1327</v>
      </c>
      <c r="B1179" s="17" t="s">
        <v>21</v>
      </c>
      <c r="C1179" s="20">
        <f>C1180</f>
        <v>0</v>
      </c>
      <c r="D1179" s="20">
        <f t="shared" ref="D1179:F1180" si="206">D1180</f>
        <v>0</v>
      </c>
      <c r="E1179" s="20">
        <f t="shared" si="206"/>
        <v>0</v>
      </c>
      <c r="F1179" s="20">
        <f t="shared" si="206"/>
        <v>0</v>
      </c>
      <c r="G1179" s="20">
        <v>0</v>
      </c>
      <c r="H1179" s="20">
        <v>0</v>
      </c>
      <c r="I1179" s="20">
        <f>I1180</f>
        <v>0</v>
      </c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</row>
    <row r="1180" spans="1:35" s="3" customFormat="1" ht="15.75" customHeight="1" x14ac:dyDescent="0.25">
      <c r="A1180" s="18" t="s">
        <v>1328</v>
      </c>
      <c r="B1180" s="17" t="s">
        <v>1319</v>
      </c>
      <c r="C1180" s="20">
        <f>C1181</f>
        <v>0</v>
      </c>
      <c r="D1180" s="20">
        <f t="shared" si="206"/>
        <v>0</v>
      </c>
      <c r="E1180" s="20">
        <f t="shared" si="206"/>
        <v>0</v>
      </c>
      <c r="F1180" s="20">
        <f t="shared" si="206"/>
        <v>0</v>
      </c>
      <c r="G1180" s="20">
        <v>0</v>
      </c>
      <c r="H1180" s="20">
        <v>0</v>
      </c>
      <c r="I1180" s="20">
        <f>I1181</f>
        <v>0</v>
      </c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  <c r="AF1180"/>
      <c r="AG1180"/>
      <c r="AH1180"/>
      <c r="AI1180"/>
    </row>
    <row r="1181" spans="1:35" s="3" customFormat="1" ht="15.75" customHeight="1" x14ac:dyDescent="0.25">
      <c r="A1181" s="18" t="s">
        <v>1329</v>
      </c>
      <c r="B1181" s="17" t="s">
        <v>1321</v>
      </c>
      <c r="C1181" s="20">
        <v>0</v>
      </c>
      <c r="D1181" s="20"/>
      <c r="E1181" s="20">
        <v>0</v>
      </c>
      <c r="F1181" s="20">
        <f>(C1181+D1181+E1181)/3</f>
        <v>0</v>
      </c>
      <c r="G1181" s="20">
        <v>1617378.57</v>
      </c>
      <c r="H1181" s="20">
        <v>1.0650224215246638</v>
      </c>
      <c r="I1181" s="20">
        <f t="shared" ref="I1181" si="207">F1181*G1181*H1181</f>
        <v>0</v>
      </c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</row>
    <row r="1182" spans="1:35" s="3" customFormat="1" ht="15.75" customHeight="1" x14ac:dyDescent="0.25">
      <c r="A1182" s="18" t="s">
        <v>1330</v>
      </c>
      <c r="B1182" s="17" t="s">
        <v>62</v>
      </c>
      <c r="C1182" s="20">
        <v>0</v>
      </c>
      <c r="D1182" s="20">
        <v>0</v>
      </c>
      <c r="E1182" s="20">
        <v>0</v>
      </c>
      <c r="F1182" s="20">
        <v>0</v>
      </c>
      <c r="G1182" s="20" t="s">
        <v>17</v>
      </c>
      <c r="H1182" s="20" t="s">
        <v>17</v>
      </c>
      <c r="I1182" s="20">
        <v>0</v>
      </c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</row>
    <row r="1183" spans="1:35" s="3" customFormat="1" ht="15.75" customHeight="1" x14ac:dyDescent="0.25">
      <c r="A1183" s="18" t="s">
        <v>1331</v>
      </c>
      <c r="B1183" s="17" t="s">
        <v>98</v>
      </c>
      <c r="C1183" s="20">
        <v>0</v>
      </c>
      <c r="D1183" s="20">
        <v>0</v>
      </c>
      <c r="E1183" s="20">
        <v>0</v>
      </c>
      <c r="F1183" s="20">
        <v>0</v>
      </c>
      <c r="G1183" s="20" t="s">
        <v>17</v>
      </c>
      <c r="H1183" s="20" t="s">
        <v>17</v>
      </c>
      <c r="I1183" s="20">
        <v>0</v>
      </c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</row>
    <row r="1184" spans="1:35" s="3" customFormat="1" ht="15.75" customHeight="1" x14ac:dyDescent="0.25">
      <c r="A1184" s="18" t="s">
        <v>1332</v>
      </c>
      <c r="B1184" s="17" t="s">
        <v>122</v>
      </c>
      <c r="C1184" s="20">
        <v>0</v>
      </c>
      <c r="D1184" s="20">
        <v>0</v>
      </c>
      <c r="E1184" s="20">
        <v>0</v>
      </c>
      <c r="F1184" s="20">
        <f>(C1184+D1184+E1184)/3</f>
        <v>0</v>
      </c>
      <c r="G1184" s="20">
        <v>3111.61</v>
      </c>
      <c r="H1184" s="20">
        <v>1.0650224215246638</v>
      </c>
      <c r="I1184" s="20">
        <f>F1184*G1184*H1184</f>
        <v>0</v>
      </c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</row>
    <row r="1185" spans="1:35" s="3" customFormat="1" ht="15.75" customHeight="1" x14ac:dyDescent="0.25">
      <c r="A1185" s="18" t="s">
        <v>1333</v>
      </c>
      <c r="B1185" s="17" t="s">
        <v>154</v>
      </c>
      <c r="C1185" s="20">
        <v>0</v>
      </c>
      <c r="D1185" s="20">
        <v>0</v>
      </c>
      <c r="E1185" s="20">
        <v>0</v>
      </c>
      <c r="F1185" s="20">
        <v>0</v>
      </c>
      <c r="G1185" s="20" t="s">
        <v>17</v>
      </c>
      <c r="H1185" s="20">
        <v>1.0650224215246638</v>
      </c>
      <c r="I1185" s="20">
        <v>0</v>
      </c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</row>
    <row r="1186" spans="1:35" s="3" customFormat="1" ht="15.75" customHeight="1" x14ac:dyDescent="0.25">
      <c r="A1186" s="18" t="s">
        <v>1334</v>
      </c>
      <c r="B1186" s="17" t="s">
        <v>1335</v>
      </c>
      <c r="C1186" s="20">
        <f t="shared" ref="C1186:E1186" si="208">C1187+C1199</f>
        <v>1313.64</v>
      </c>
      <c r="D1186" s="20">
        <f t="shared" si="208"/>
        <v>952.93000000000006</v>
      </c>
      <c r="E1186" s="20">
        <f t="shared" si="208"/>
        <v>3882.4549999999999</v>
      </c>
      <c r="F1186" s="20">
        <f>F1187+F1199</f>
        <v>2049.6750000000002</v>
      </c>
      <c r="G1186" s="20">
        <v>0</v>
      </c>
      <c r="H1186" s="20">
        <v>0</v>
      </c>
      <c r="I1186" s="20">
        <f>I1187+I1199</f>
        <v>58400097.976702735</v>
      </c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</row>
    <row r="1187" spans="1:35" s="3" customFormat="1" ht="15.75" customHeight="1" x14ac:dyDescent="0.25">
      <c r="A1187" s="18" t="s">
        <v>1308</v>
      </c>
      <c r="B1187" s="17" t="s">
        <v>19</v>
      </c>
      <c r="C1187" s="20">
        <f>C1188+C1195+C1196+C1197+C1198</f>
        <v>1313.64</v>
      </c>
      <c r="D1187" s="20">
        <f t="shared" ref="D1187" si="209">D1188+D1195+D1196+D1197+D1198</f>
        <v>598.976</v>
      </c>
      <c r="E1187" s="20">
        <f>E1188+E1195+E1196+E1197+E1198</f>
        <v>2238.23</v>
      </c>
      <c r="F1187" s="20">
        <f>F1188+F1195+F1196+F1197+F1198</f>
        <v>1383.6153333333334</v>
      </c>
      <c r="G1187" s="20">
        <v>0</v>
      </c>
      <c r="H1187" s="20">
        <v>0</v>
      </c>
      <c r="I1187" s="20">
        <f>I1188+I1195+I1196+I1197+I1198</f>
        <v>44628702.458455905</v>
      </c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</row>
    <row r="1188" spans="1:35" s="3" customFormat="1" ht="15.75" customHeight="1" x14ac:dyDescent="0.25">
      <c r="A1188" s="18" t="s">
        <v>1309</v>
      </c>
      <c r="B1188" s="17" t="s">
        <v>21</v>
      </c>
      <c r="C1188" s="20">
        <f>C1189+C1193</f>
        <v>39.64</v>
      </c>
      <c r="D1188" s="20">
        <f t="shared" ref="D1188:F1188" si="210">D1189+D1193</f>
        <v>27.975999999999999</v>
      </c>
      <c r="E1188" s="20">
        <f t="shared" si="210"/>
        <v>45.23</v>
      </c>
      <c r="F1188" s="20">
        <f t="shared" si="210"/>
        <v>37.615333333333332</v>
      </c>
      <c r="G1188" s="20">
        <v>0</v>
      </c>
      <c r="H1188" s="20">
        <v>0</v>
      </c>
      <c r="I1188" s="20">
        <f>I1189+I1193</f>
        <v>40168146.733119585</v>
      </c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</row>
    <row r="1189" spans="1:35" s="3" customFormat="1" ht="15.75" customHeight="1" x14ac:dyDescent="0.25">
      <c r="A1189" s="18" t="s">
        <v>1310</v>
      </c>
      <c r="B1189" s="17" t="s">
        <v>1311</v>
      </c>
      <c r="C1189" s="20">
        <f>C1190+C1191+C1192</f>
        <v>30.04</v>
      </c>
      <c r="D1189" s="20">
        <f t="shared" ref="D1189" si="211">D1190+D1191+D1192</f>
        <v>20.475999999999999</v>
      </c>
      <c r="E1189" s="20">
        <f>E1190+E1191+E1192</f>
        <v>34.83</v>
      </c>
      <c r="F1189" s="20">
        <f>F1190+F1191+F1192</f>
        <v>28.448666666666668</v>
      </c>
      <c r="G1189" s="20">
        <v>0</v>
      </c>
      <c r="H1189" s="20">
        <v>0</v>
      </c>
      <c r="I1189" s="20">
        <f>I1190+I1191+I1192</f>
        <v>24378156.022637524</v>
      </c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</row>
    <row r="1190" spans="1:35" s="3" customFormat="1" ht="15.75" customHeight="1" x14ac:dyDescent="0.25">
      <c r="A1190" s="18" t="s">
        <v>1312</v>
      </c>
      <c r="B1190" s="17" t="s">
        <v>1313</v>
      </c>
      <c r="C1190" s="20">
        <v>3.4</v>
      </c>
      <c r="D1190" s="20">
        <v>2.4830000000000001</v>
      </c>
      <c r="E1190" s="20">
        <v>13.3</v>
      </c>
      <c r="F1190" s="20">
        <f>(C1190+D1190+E1190)/3</f>
        <v>6.394333333333333</v>
      </c>
      <c r="G1190" s="20">
        <v>1040746.89</v>
      </c>
      <c r="H1190" s="20">
        <v>1.0650224215246638</v>
      </c>
      <c r="I1190" s="20">
        <f>F1190*G1190*H1190</f>
        <v>7087599.1073716376</v>
      </c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</row>
    <row r="1191" spans="1:35" s="3" customFormat="1" ht="15.75" customHeight="1" x14ac:dyDescent="0.25">
      <c r="A1191" s="18" t="s">
        <v>1314</v>
      </c>
      <c r="B1191" s="17" t="s">
        <v>1315</v>
      </c>
      <c r="C1191" s="20">
        <v>17.61</v>
      </c>
      <c r="D1191" s="20">
        <v>10.5</v>
      </c>
      <c r="E1191" s="20">
        <v>0</v>
      </c>
      <c r="F1191" s="20">
        <f t="shared" ref="F1191:F1192" si="212">(C1191+D1191+E1191)/3</f>
        <v>9.3699999999999992</v>
      </c>
      <c r="G1191" s="20" t="s">
        <v>17</v>
      </c>
      <c r="H1191" s="20">
        <v>1.0650224215246638</v>
      </c>
      <c r="I1191" s="20">
        <v>0</v>
      </c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</row>
    <row r="1192" spans="1:35" s="3" customFormat="1" ht="15.75" customHeight="1" x14ac:dyDescent="0.25">
      <c r="A1192" s="18" t="s">
        <v>1316</v>
      </c>
      <c r="B1192" s="17" t="s">
        <v>1317</v>
      </c>
      <c r="C1192" s="20">
        <v>9.0299999999999994</v>
      </c>
      <c r="D1192" s="20">
        <v>7.4930000000000003</v>
      </c>
      <c r="E1192" s="20">
        <v>21.53</v>
      </c>
      <c r="F1192" s="20">
        <f t="shared" si="212"/>
        <v>12.684333333333333</v>
      </c>
      <c r="G1192" s="20">
        <v>1279919.29</v>
      </c>
      <c r="H1192" s="20">
        <v>1.0650224215246638</v>
      </c>
      <c r="I1192" s="20">
        <f t="shared" ref="I1192" si="213">F1192*G1192*H1192</f>
        <v>17290556.915265884</v>
      </c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</row>
    <row r="1193" spans="1:35" s="3" customFormat="1" ht="15.75" customHeight="1" x14ac:dyDescent="0.25">
      <c r="A1193" s="18" t="s">
        <v>1318</v>
      </c>
      <c r="B1193" s="17" t="s">
        <v>1319</v>
      </c>
      <c r="C1193" s="20">
        <f>C1194</f>
        <v>9.6</v>
      </c>
      <c r="D1193" s="20">
        <f t="shared" ref="D1193:E1193" si="214">D1194</f>
        <v>7.5</v>
      </c>
      <c r="E1193" s="20">
        <f t="shared" si="214"/>
        <v>10.4</v>
      </c>
      <c r="F1193" s="20">
        <f>F1194</f>
        <v>9.1666666666666661</v>
      </c>
      <c r="G1193" s="20">
        <v>0</v>
      </c>
      <c r="H1193" s="20">
        <v>0</v>
      </c>
      <c r="I1193" s="20">
        <f>I1194</f>
        <v>15789990.710482063</v>
      </c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</row>
    <row r="1194" spans="1:35" s="3" customFormat="1" ht="15.75" customHeight="1" x14ac:dyDescent="0.25">
      <c r="A1194" s="18" t="s">
        <v>1320</v>
      </c>
      <c r="B1194" s="17" t="s">
        <v>1321</v>
      </c>
      <c r="C1194" s="20">
        <v>9.6</v>
      </c>
      <c r="D1194" s="20">
        <v>7.5</v>
      </c>
      <c r="E1194" s="20">
        <v>10.4</v>
      </c>
      <c r="F1194" s="20">
        <f>(C1194+D1194+E1194)/3</f>
        <v>9.1666666666666661</v>
      </c>
      <c r="G1194" s="20">
        <v>1617378.57</v>
      </c>
      <c r="H1194" s="20">
        <v>1.0650224215246638</v>
      </c>
      <c r="I1194" s="20">
        <f t="shared" ref="I1194" si="215">F1194*G1194*H1194</f>
        <v>15789990.710482063</v>
      </c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</row>
    <row r="1195" spans="1:35" s="3" customFormat="1" ht="15.75" customHeight="1" x14ac:dyDescent="0.25">
      <c r="A1195" s="18" t="s">
        <v>1322</v>
      </c>
      <c r="B1195" s="17" t="s">
        <v>62</v>
      </c>
      <c r="C1195" s="20">
        <v>0</v>
      </c>
      <c r="D1195" s="20">
        <v>0</v>
      </c>
      <c r="E1195" s="20">
        <v>0</v>
      </c>
      <c r="F1195" s="20">
        <v>0</v>
      </c>
      <c r="G1195" s="20" t="s">
        <v>17</v>
      </c>
      <c r="H1195" s="20" t="s">
        <v>17</v>
      </c>
      <c r="I1195" s="20">
        <v>0</v>
      </c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</row>
    <row r="1196" spans="1:35" s="3" customFormat="1" ht="15.75" customHeight="1" x14ac:dyDescent="0.25">
      <c r="A1196" s="18" t="s">
        <v>1323</v>
      </c>
      <c r="B1196" s="17" t="s">
        <v>98</v>
      </c>
      <c r="C1196" s="20">
        <v>0</v>
      </c>
      <c r="D1196" s="20">
        <v>0</v>
      </c>
      <c r="E1196" s="20">
        <v>0</v>
      </c>
      <c r="F1196" s="20">
        <v>0</v>
      </c>
      <c r="G1196" s="20" t="s">
        <v>17</v>
      </c>
      <c r="H1196" s="20" t="s">
        <v>17</v>
      </c>
      <c r="I1196" s="20">
        <v>0</v>
      </c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</row>
    <row r="1197" spans="1:35" s="3" customFormat="1" ht="15.75" customHeight="1" x14ac:dyDescent="0.25">
      <c r="A1197" s="18" t="s">
        <v>1324</v>
      </c>
      <c r="B1197" s="17" t="s">
        <v>122</v>
      </c>
      <c r="C1197" s="20">
        <v>1274</v>
      </c>
      <c r="D1197" s="20">
        <v>571</v>
      </c>
      <c r="E1197" s="20">
        <v>2193</v>
      </c>
      <c r="F1197" s="20">
        <f>(C1197+D1197+E1197)/3</f>
        <v>1346</v>
      </c>
      <c r="G1197" s="20">
        <v>3111.61</v>
      </c>
      <c r="H1197" s="20">
        <v>1.0650224215246638</v>
      </c>
      <c r="I1197" s="20">
        <f>F1197*G1197*H1197</f>
        <v>4460555.7253363235</v>
      </c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</row>
    <row r="1198" spans="1:35" s="3" customFormat="1" ht="15.75" customHeight="1" x14ac:dyDescent="0.25">
      <c r="A1198" s="18" t="s">
        <v>1325</v>
      </c>
      <c r="B1198" s="17" t="s">
        <v>154</v>
      </c>
      <c r="C1198" s="20">
        <v>0</v>
      </c>
      <c r="D1198" s="20">
        <v>0</v>
      </c>
      <c r="E1198" s="20">
        <v>0</v>
      </c>
      <c r="F1198" s="20">
        <v>0</v>
      </c>
      <c r="G1198" s="20" t="s">
        <v>17</v>
      </c>
      <c r="H1198" s="20" t="s">
        <v>17</v>
      </c>
      <c r="I1198" s="20">
        <v>0</v>
      </c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</row>
    <row r="1199" spans="1:35" s="3" customFormat="1" ht="15.75" customHeight="1" x14ac:dyDescent="0.25">
      <c r="A1199" s="18" t="s">
        <v>1326</v>
      </c>
      <c r="B1199" s="17" t="s">
        <v>164</v>
      </c>
      <c r="C1199" s="20">
        <f>C1200+C1203+C1204+C1205+C1206</f>
        <v>0</v>
      </c>
      <c r="D1199" s="20">
        <f t="shared" ref="D1199:E1199" si="216">D1200+D1203+D1204+D1205+D1206</f>
        <v>353.95400000000001</v>
      </c>
      <c r="E1199" s="20">
        <f t="shared" si="216"/>
        <v>1644.2249999999999</v>
      </c>
      <c r="F1199" s="20">
        <f>F1200+F1203+F1204+F1205+F1206</f>
        <v>666.05966666666666</v>
      </c>
      <c r="G1199" s="20">
        <v>0</v>
      </c>
      <c r="H1199" s="20">
        <v>0</v>
      </c>
      <c r="I1199" s="20">
        <f t="shared" ref="I1199" si="217">I1200+I1203+I1204+I1205+I1206</f>
        <v>13771395.518246826</v>
      </c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</row>
    <row r="1200" spans="1:35" s="3" customFormat="1" ht="15.75" customHeight="1" x14ac:dyDescent="0.25">
      <c r="A1200" s="18" t="s">
        <v>1327</v>
      </c>
      <c r="B1200" s="17" t="s">
        <v>21</v>
      </c>
      <c r="C1200" s="20">
        <f>C1201</f>
        <v>0</v>
      </c>
      <c r="D1200" s="20">
        <f t="shared" ref="D1200:F1201" si="218">D1201</f>
        <v>3.9540000000000002</v>
      </c>
      <c r="E1200" s="20">
        <f t="shared" si="218"/>
        <v>16.225000000000001</v>
      </c>
      <c r="F1200" s="20">
        <f t="shared" si="218"/>
        <v>6.7263333333333337</v>
      </c>
      <c r="G1200" s="20">
        <v>0</v>
      </c>
      <c r="H1200" s="20">
        <v>0</v>
      </c>
      <c r="I1200" s="20">
        <f>I1201</f>
        <v>11586408.092611549</v>
      </c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</row>
    <row r="1201" spans="1:35" s="3" customFormat="1" ht="15.75" customHeight="1" x14ac:dyDescent="0.25">
      <c r="A1201" s="18" t="s">
        <v>1328</v>
      </c>
      <c r="B1201" s="17" t="s">
        <v>1319</v>
      </c>
      <c r="C1201" s="20">
        <f>C1202</f>
        <v>0</v>
      </c>
      <c r="D1201" s="20">
        <f t="shared" si="218"/>
        <v>3.9540000000000002</v>
      </c>
      <c r="E1201" s="20">
        <f t="shared" si="218"/>
        <v>16.225000000000001</v>
      </c>
      <c r="F1201" s="20">
        <f t="shared" si="218"/>
        <v>6.7263333333333337</v>
      </c>
      <c r="G1201" s="20">
        <v>0</v>
      </c>
      <c r="H1201" s="20">
        <v>0</v>
      </c>
      <c r="I1201" s="20">
        <f>I1202</f>
        <v>11586408.092611549</v>
      </c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</row>
    <row r="1202" spans="1:35" s="3" customFormat="1" ht="15.75" customHeight="1" x14ac:dyDescent="0.25">
      <c r="A1202" s="18" t="s">
        <v>1329</v>
      </c>
      <c r="B1202" s="17" t="s">
        <v>1321</v>
      </c>
      <c r="C1202" s="20">
        <v>0</v>
      </c>
      <c r="D1202" s="20">
        <v>3.9540000000000002</v>
      </c>
      <c r="E1202" s="20">
        <v>16.225000000000001</v>
      </c>
      <c r="F1202" s="20">
        <f>(C1202+D1202+E1202)/3</f>
        <v>6.7263333333333337</v>
      </c>
      <c r="G1202" s="20">
        <v>1617378.57</v>
      </c>
      <c r="H1202" s="20">
        <v>1.0650224215246638</v>
      </c>
      <c r="I1202" s="20">
        <f t="shared" ref="I1202" si="219">F1202*G1202*H1202</f>
        <v>11586408.092611549</v>
      </c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</row>
    <row r="1203" spans="1:35" s="3" customFormat="1" ht="15.75" customHeight="1" x14ac:dyDescent="0.25">
      <c r="A1203" s="18" t="s">
        <v>1330</v>
      </c>
      <c r="B1203" s="17" t="s">
        <v>62</v>
      </c>
      <c r="C1203" s="20">
        <v>0</v>
      </c>
      <c r="D1203" s="20">
        <v>0</v>
      </c>
      <c r="E1203" s="20">
        <v>0</v>
      </c>
      <c r="F1203" s="20">
        <v>0</v>
      </c>
      <c r="G1203" s="20" t="s">
        <v>17</v>
      </c>
      <c r="H1203" s="20" t="s">
        <v>17</v>
      </c>
      <c r="I1203" s="20">
        <v>0</v>
      </c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</row>
    <row r="1204" spans="1:35" s="3" customFormat="1" ht="15.75" customHeight="1" x14ac:dyDescent="0.25">
      <c r="A1204" s="18" t="s">
        <v>1331</v>
      </c>
      <c r="B1204" s="17" t="s">
        <v>98</v>
      </c>
      <c r="C1204" s="20">
        <v>0</v>
      </c>
      <c r="D1204" s="20">
        <v>0</v>
      </c>
      <c r="E1204" s="20">
        <v>0</v>
      </c>
      <c r="F1204" s="20">
        <v>0</v>
      </c>
      <c r="G1204" s="20" t="s">
        <v>17</v>
      </c>
      <c r="H1204" s="20" t="s">
        <v>17</v>
      </c>
      <c r="I1204" s="20">
        <v>0</v>
      </c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</row>
    <row r="1205" spans="1:35" s="3" customFormat="1" ht="15.75" customHeight="1" x14ac:dyDescent="0.25">
      <c r="A1205" s="18" t="s">
        <v>1332</v>
      </c>
      <c r="B1205" s="17" t="s">
        <v>122</v>
      </c>
      <c r="C1205" s="20">
        <v>0</v>
      </c>
      <c r="D1205" s="20">
        <v>350</v>
      </c>
      <c r="E1205" s="20">
        <v>1628</v>
      </c>
      <c r="F1205" s="20">
        <f>(C1205+D1205+E1205)/3</f>
        <v>659.33333333333337</v>
      </c>
      <c r="G1205" s="20">
        <v>3111.61</v>
      </c>
      <c r="H1205" s="20">
        <v>1.0650224215246638</v>
      </c>
      <c r="I1205" s="20">
        <f>F1205*G1205*H1205</f>
        <v>2184987.4256352768</v>
      </c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</row>
    <row r="1206" spans="1:35" s="3" customFormat="1" ht="15.75" customHeight="1" x14ac:dyDescent="0.25">
      <c r="A1206" s="18" t="s">
        <v>1333</v>
      </c>
      <c r="B1206" s="17" t="s">
        <v>154</v>
      </c>
      <c r="C1206" s="20">
        <v>0</v>
      </c>
      <c r="D1206" s="20">
        <v>0</v>
      </c>
      <c r="E1206" s="20">
        <v>0</v>
      </c>
      <c r="F1206" s="20">
        <v>0</v>
      </c>
      <c r="G1206" s="20" t="s">
        <v>17</v>
      </c>
      <c r="H1206" s="20" t="s">
        <v>17</v>
      </c>
      <c r="I1206" s="20">
        <v>0</v>
      </c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</row>
    <row r="1207" spans="1:35" s="3" customFormat="1" ht="15.75" customHeight="1" x14ac:dyDescent="0.25">
      <c r="A1207" s="18" t="s">
        <v>1336</v>
      </c>
      <c r="B1207" s="17" t="s">
        <v>1337</v>
      </c>
      <c r="C1207" s="20" t="s">
        <v>17</v>
      </c>
      <c r="D1207" s="20" t="s">
        <v>17</v>
      </c>
      <c r="E1207" s="20" t="s">
        <v>17</v>
      </c>
      <c r="F1207" s="20" t="s">
        <v>17</v>
      </c>
      <c r="G1207" s="20" t="s">
        <v>17</v>
      </c>
      <c r="H1207" s="20" t="s">
        <v>17</v>
      </c>
      <c r="I1207" s="20" t="s">
        <v>17</v>
      </c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</row>
    <row r="1208" spans="1:35" s="3" customFormat="1" ht="15.75" customHeight="1" x14ac:dyDescent="0.25">
      <c r="A1208" s="18" t="s">
        <v>1338</v>
      </c>
      <c r="B1208" s="17" t="s">
        <v>19</v>
      </c>
      <c r="C1208" s="20">
        <f t="shared" ref="C1208:E1208" si="220">C1209+C1221</f>
        <v>1489.2909999999999</v>
      </c>
      <c r="D1208" s="20">
        <f t="shared" si="220"/>
        <v>1023.86</v>
      </c>
      <c r="E1208" s="20">
        <f t="shared" si="220"/>
        <v>325.03399999999999</v>
      </c>
      <c r="F1208" s="20">
        <f>F1209+F1221</f>
        <v>946.06166666666661</v>
      </c>
      <c r="G1208" s="20" t="s">
        <v>1339</v>
      </c>
      <c r="H1208" s="20" t="s">
        <v>1339</v>
      </c>
      <c r="I1208" s="20" t="s">
        <v>1339</v>
      </c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</row>
    <row r="1209" spans="1:35" s="3" customFormat="1" ht="15.75" customHeight="1" x14ac:dyDescent="0.25">
      <c r="A1209" s="18" t="s">
        <v>1340</v>
      </c>
      <c r="B1209" s="17" t="s">
        <v>49</v>
      </c>
      <c r="C1209" s="20">
        <f>C1210+C1213+C1216+C1217+C1220</f>
        <v>1489.2909999999999</v>
      </c>
      <c r="D1209" s="20">
        <f>D1210+D1213+D1216+D1217+D1220</f>
        <v>922.26400000000001</v>
      </c>
      <c r="E1209" s="20">
        <f>E1210+E1213+E1216+E1217+E1220</f>
        <v>324.86399999999998</v>
      </c>
      <c r="F1209" s="20">
        <f>F1210+F1213+F1216+F1217+F1220</f>
        <v>912.13966666666659</v>
      </c>
      <c r="G1209" s="20" t="s">
        <v>1339</v>
      </c>
      <c r="H1209" s="20" t="s">
        <v>1339</v>
      </c>
      <c r="I1209" s="20" t="s">
        <v>1339</v>
      </c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</row>
    <row r="1210" spans="1:35" s="3" customFormat="1" ht="15.75" customHeight="1" x14ac:dyDescent="0.25">
      <c r="A1210" s="18" t="s">
        <v>1341</v>
      </c>
      <c r="B1210" s="17" t="s">
        <v>21</v>
      </c>
      <c r="C1210" s="20">
        <f>C1211+C1212</f>
        <v>27.290999999999997</v>
      </c>
      <c r="D1210" s="20">
        <f t="shared" ref="D1210:E1210" si="221">D1211+D1212</f>
        <v>15.264000000000003</v>
      </c>
      <c r="E1210" s="20">
        <f t="shared" si="221"/>
        <v>9.8640000000000008</v>
      </c>
      <c r="F1210" s="20">
        <f>(C1210+D1210+E1210)/3</f>
        <v>17.472999999999999</v>
      </c>
      <c r="G1210" s="20" t="s">
        <v>17</v>
      </c>
      <c r="H1210" s="20" t="s">
        <v>17</v>
      </c>
      <c r="I1210" s="20" t="s">
        <v>1339</v>
      </c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</row>
    <row r="1211" spans="1:35" s="3" customFormat="1" ht="15.75" customHeight="1" x14ac:dyDescent="0.25">
      <c r="A1211" s="18" t="s">
        <v>1342</v>
      </c>
      <c r="B1211" s="17" t="s">
        <v>1343</v>
      </c>
      <c r="C1211" s="20">
        <v>18.820999999999998</v>
      </c>
      <c r="D1211" s="20">
        <v>10.746000000000002</v>
      </c>
      <c r="E1211" s="20">
        <v>7.3879999999999999</v>
      </c>
      <c r="F1211" s="20">
        <f>(C1211+D1211+E1211)/3</f>
        <v>12.318333333333333</v>
      </c>
      <c r="G1211" s="20">
        <v>0</v>
      </c>
      <c r="H1211" s="20" t="s">
        <v>17</v>
      </c>
      <c r="I1211" s="20" t="s">
        <v>1339</v>
      </c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</row>
    <row r="1212" spans="1:35" s="3" customFormat="1" ht="15.75" customHeight="1" x14ac:dyDescent="0.25">
      <c r="A1212" s="18" t="s">
        <v>1344</v>
      </c>
      <c r="B1212" s="17" t="s">
        <v>1345</v>
      </c>
      <c r="C1212" s="20">
        <v>8.4699999999999989</v>
      </c>
      <c r="D1212" s="20">
        <v>4.5180000000000007</v>
      </c>
      <c r="E1212" s="20">
        <v>2.476</v>
      </c>
      <c r="F1212" s="20">
        <f>(C1212+D1212+E1212)/3</f>
        <v>5.1546666666666665</v>
      </c>
      <c r="G1212" s="20">
        <v>0</v>
      </c>
      <c r="H1212" s="20" t="s">
        <v>17</v>
      </c>
      <c r="I1212" s="20" t="s">
        <v>1339</v>
      </c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</row>
    <row r="1213" spans="1:35" s="3" customFormat="1" ht="15.75" customHeight="1" x14ac:dyDescent="0.25">
      <c r="A1213" s="18" t="s">
        <v>1346</v>
      </c>
      <c r="B1213" s="17" t="s">
        <v>62</v>
      </c>
      <c r="C1213" s="20">
        <f t="shared" ref="C1213:F1213" si="222">C1214+C1215</f>
        <v>0</v>
      </c>
      <c r="D1213" s="20">
        <f t="shared" si="222"/>
        <v>0</v>
      </c>
      <c r="E1213" s="20">
        <f t="shared" si="222"/>
        <v>0</v>
      </c>
      <c r="F1213" s="20">
        <f t="shared" si="222"/>
        <v>0</v>
      </c>
      <c r="G1213" s="20" t="s">
        <v>17</v>
      </c>
      <c r="H1213" s="20" t="s">
        <v>17</v>
      </c>
      <c r="I1213" s="20">
        <f>I1214+I1215</f>
        <v>0</v>
      </c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</row>
    <row r="1214" spans="1:35" s="3" customFormat="1" ht="15.75" customHeight="1" x14ac:dyDescent="0.25">
      <c r="A1214" s="18" t="s">
        <v>1347</v>
      </c>
      <c r="B1214" s="17" t="s">
        <v>1348</v>
      </c>
      <c r="C1214" s="20">
        <v>0</v>
      </c>
      <c r="D1214" s="20">
        <v>0</v>
      </c>
      <c r="E1214" s="20">
        <v>0</v>
      </c>
      <c r="F1214" s="20">
        <v>0</v>
      </c>
      <c r="G1214" s="20">
        <v>0</v>
      </c>
      <c r="H1214" s="20" t="s">
        <v>17</v>
      </c>
      <c r="I1214" s="20">
        <v>0</v>
      </c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</row>
    <row r="1215" spans="1:35" s="3" customFormat="1" ht="15.75" customHeight="1" x14ac:dyDescent="0.25">
      <c r="A1215" s="18" t="s">
        <v>1349</v>
      </c>
      <c r="B1215" s="17" t="s">
        <v>1350</v>
      </c>
      <c r="C1215" s="20">
        <v>0</v>
      </c>
      <c r="D1215" s="20">
        <v>0</v>
      </c>
      <c r="E1215" s="20">
        <v>0</v>
      </c>
      <c r="F1215" s="20">
        <v>0</v>
      </c>
      <c r="G1215" s="20">
        <v>0</v>
      </c>
      <c r="H1215" s="20" t="s">
        <v>17</v>
      </c>
      <c r="I1215" s="20">
        <v>0</v>
      </c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</row>
    <row r="1216" spans="1:35" s="3" customFormat="1" ht="15.75" customHeight="1" x14ac:dyDescent="0.25">
      <c r="A1216" s="18" t="s">
        <v>1351</v>
      </c>
      <c r="B1216" s="17" t="s">
        <v>98</v>
      </c>
      <c r="C1216" s="20">
        <v>0</v>
      </c>
      <c r="D1216" s="20">
        <v>0</v>
      </c>
      <c r="E1216" s="20">
        <v>0</v>
      </c>
      <c r="F1216" s="20">
        <v>0</v>
      </c>
      <c r="G1216" s="20" t="s">
        <v>17</v>
      </c>
      <c r="H1216" s="20" t="s">
        <v>17</v>
      </c>
      <c r="I1216" s="20">
        <v>0</v>
      </c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</row>
    <row r="1217" spans="1:35" s="3" customFormat="1" ht="15.75" customHeight="1" x14ac:dyDescent="0.25">
      <c r="A1217" s="18" t="s">
        <v>1352</v>
      </c>
      <c r="B1217" s="17" t="s">
        <v>1353</v>
      </c>
      <c r="C1217" s="20">
        <f>C1218+C1219</f>
        <v>1462</v>
      </c>
      <c r="D1217" s="20">
        <f>D1218+D1219</f>
        <v>907</v>
      </c>
      <c r="E1217" s="20">
        <f>E1218+E1219</f>
        <v>315</v>
      </c>
      <c r="F1217" s="20">
        <f>F1218+F1219</f>
        <v>894.66666666666663</v>
      </c>
      <c r="G1217" s="20" t="s">
        <v>17</v>
      </c>
      <c r="H1217" s="20" t="s">
        <v>17</v>
      </c>
      <c r="I1217" s="20" t="s">
        <v>1339</v>
      </c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</row>
    <row r="1218" spans="1:35" s="3" customFormat="1" ht="15.75" customHeight="1" x14ac:dyDescent="0.25">
      <c r="A1218" s="18" t="s">
        <v>1354</v>
      </c>
      <c r="B1218" s="17" t="s">
        <v>1355</v>
      </c>
      <c r="C1218" s="20">
        <v>1462</v>
      </c>
      <c r="D1218" s="20">
        <v>907</v>
      </c>
      <c r="E1218" s="20">
        <v>315</v>
      </c>
      <c r="F1218" s="20">
        <f>(C1218+D1218+E1218)/3</f>
        <v>894.66666666666663</v>
      </c>
      <c r="G1218" s="20">
        <v>0</v>
      </c>
      <c r="H1218" s="20" t="s">
        <v>17</v>
      </c>
      <c r="I1218" s="20" t="s">
        <v>1339</v>
      </c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</row>
    <row r="1219" spans="1:35" s="3" customFormat="1" ht="15.75" customHeight="1" x14ac:dyDescent="0.25">
      <c r="A1219" s="18" t="s">
        <v>1356</v>
      </c>
      <c r="B1219" s="17" t="s">
        <v>1357</v>
      </c>
      <c r="C1219" s="20">
        <v>0</v>
      </c>
      <c r="D1219" s="20">
        <v>0</v>
      </c>
      <c r="E1219" s="20">
        <v>0</v>
      </c>
      <c r="F1219" s="20">
        <v>0</v>
      </c>
      <c r="G1219" s="20">
        <v>0</v>
      </c>
      <c r="H1219" s="20" t="s">
        <v>17</v>
      </c>
      <c r="I1219" s="20">
        <v>0</v>
      </c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</row>
    <row r="1220" spans="1:35" s="3" customFormat="1" ht="15.75" customHeight="1" x14ac:dyDescent="0.25">
      <c r="A1220" s="18" t="s">
        <v>1358</v>
      </c>
      <c r="B1220" s="17" t="s">
        <v>154</v>
      </c>
      <c r="C1220" s="20">
        <v>0</v>
      </c>
      <c r="D1220" s="20">
        <v>0</v>
      </c>
      <c r="E1220" s="20">
        <v>0</v>
      </c>
      <c r="F1220" s="20">
        <v>0</v>
      </c>
      <c r="G1220" s="20">
        <v>0</v>
      </c>
      <c r="H1220" s="20">
        <v>0</v>
      </c>
      <c r="I1220" s="20">
        <v>0</v>
      </c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</row>
    <row r="1221" spans="1:35" s="3" customFormat="1" ht="15.75" customHeight="1" x14ac:dyDescent="0.25">
      <c r="A1221" s="18" t="s">
        <v>1359</v>
      </c>
      <c r="B1221" s="17" t="s">
        <v>23</v>
      </c>
      <c r="C1221" s="20">
        <f>C1222+C1225+C1228+C1229+C1232</f>
        <v>0</v>
      </c>
      <c r="D1221" s="20">
        <f>D1222+D1225+D1228+D1229+D1232</f>
        <v>101.596</v>
      </c>
      <c r="E1221" s="20">
        <f>E1222+E1225+E1228+E1229+E1232</f>
        <v>0.17</v>
      </c>
      <c r="F1221" s="20">
        <f>F1222+F1225+F1228+F1229+F1232</f>
        <v>33.922000000000004</v>
      </c>
      <c r="G1221" s="20" t="s">
        <v>1339</v>
      </c>
      <c r="H1221" s="20" t="s">
        <v>1339</v>
      </c>
      <c r="I1221" s="20" t="s">
        <v>1339</v>
      </c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</row>
    <row r="1222" spans="1:35" s="3" customFormat="1" ht="15.75" customHeight="1" x14ac:dyDescent="0.25">
      <c r="A1222" s="18" t="s">
        <v>1360</v>
      </c>
      <c r="B1222" s="17" t="s">
        <v>21</v>
      </c>
      <c r="C1222" s="20">
        <f t="shared" ref="C1222:E1222" si="223">C1223+C1224</f>
        <v>0</v>
      </c>
      <c r="D1222" s="20">
        <f t="shared" si="223"/>
        <v>1.5960000000000001</v>
      </c>
      <c r="E1222" s="20">
        <f t="shared" si="223"/>
        <v>0.17</v>
      </c>
      <c r="F1222" s="20">
        <f>(C1222+D1222+E1222)/3</f>
        <v>0.58866666666666667</v>
      </c>
      <c r="G1222" s="20" t="s">
        <v>17</v>
      </c>
      <c r="H1222" s="20" t="s">
        <v>17</v>
      </c>
      <c r="I1222" s="20" t="s">
        <v>1339</v>
      </c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</row>
    <row r="1223" spans="1:35" s="3" customFormat="1" ht="15.75" customHeight="1" x14ac:dyDescent="0.25">
      <c r="A1223" s="18" t="s">
        <v>1361</v>
      </c>
      <c r="B1223" s="17" t="s">
        <v>1343</v>
      </c>
      <c r="C1223" s="20">
        <v>0</v>
      </c>
      <c r="D1223" s="20">
        <v>1.5960000000000001</v>
      </c>
      <c r="E1223" s="20">
        <v>0.17</v>
      </c>
      <c r="F1223" s="20">
        <f>(C1223+D1223+E1223)/3</f>
        <v>0.58866666666666667</v>
      </c>
      <c r="G1223" s="20">
        <v>0</v>
      </c>
      <c r="H1223" s="20" t="s">
        <v>17</v>
      </c>
      <c r="I1223" s="20" t="s">
        <v>1339</v>
      </c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</row>
    <row r="1224" spans="1:35" s="3" customFormat="1" ht="15.75" customHeight="1" x14ac:dyDescent="0.25">
      <c r="A1224" s="18" t="s">
        <v>1362</v>
      </c>
      <c r="B1224" s="17" t="s">
        <v>1345</v>
      </c>
      <c r="C1224" s="20">
        <v>0</v>
      </c>
      <c r="D1224" s="20">
        <v>0</v>
      </c>
      <c r="E1224" s="20">
        <v>0</v>
      </c>
      <c r="F1224" s="20">
        <f>(C1224+D1224+E1224)/3</f>
        <v>0</v>
      </c>
      <c r="G1224" s="20">
        <v>0</v>
      </c>
      <c r="H1224" s="20" t="s">
        <v>17</v>
      </c>
      <c r="I1224" s="20" t="s">
        <v>1339</v>
      </c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</row>
    <row r="1225" spans="1:35" s="3" customFormat="1" ht="15.75" customHeight="1" x14ac:dyDescent="0.25">
      <c r="A1225" s="18" t="s">
        <v>1363</v>
      </c>
      <c r="B1225" s="17" t="s">
        <v>62</v>
      </c>
      <c r="C1225" s="20">
        <f t="shared" ref="C1225:F1225" si="224">C1226+C1227</f>
        <v>0</v>
      </c>
      <c r="D1225" s="20">
        <f t="shared" si="224"/>
        <v>0</v>
      </c>
      <c r="E1225" s="20">
        <f t="shared" si="224"/>
        <v>0</v>
      </c>
      <c r="F1225" s="20">
        <f t="shared" si="224"/>
        <v>0</v>
      </c>
      <c r="G1225" s="20" t="s">
        <v>17</v>
      </c>
      <c r="H1225" s="20" t="s">
        <v>17</v>
      </c>
      <c r="I1225" s="20">
        <f>I1226+I1227</f>
        <v>0</v>
      </c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</row>
    <row r="1226" spans="1:35" s="3" customFormat="1" ht="15.75" customHeight="1" x14ac:dyDescent="0.25">
      <c r="A1226" s="18" t="s">
        <v>1364</v>
      </c>
      <c r="B1226" s="17" t="s">
        <v>1348</v>
      </c>
      <c r="C1226" s="20">
        <v>0</v>
      </c>
      <c r="D1226" s="20">
        <v>0</v>
      </c>
      <c r="E1226" s="20">
        <v>0</v>
      </c>
      <c r="F1226" s="20">
        <v>0</v>
      </c>
      <c r="G1226" s="20">
        <v>0</v>
      </c>
      <c r="H1226" s="20" t="s">
        <v>17</v>
      </c>
      <c r="I1226" s="20">
        <v>0</v>
      </c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</row>
    <row r="1227" spans="1:35" s="3" customFormat="1" ht="15.75" customHeight="1" x14ac:dyDescent="0.25">
      <c r="A1227" s="18" t="s">
        <v>1365</v>
      </c>
      <c r="B1227" s="17" t="s">
        <v>1350</v>
      </c>
      <c r="C1227" s="20">
        <v>0</v>
      </c>
      <c r="D1227" s="20">
        <v>0</v>
      </c>
      <c r="E1227" s="20">
        <v>0</v>
      </c>
      <c r="F1227" s="20">
        <v>0</v>
      </c>
      <c r="G1227" s="20">
        <v>0</v>
      </c>
      <c r="H1227" s="20" t="s">
        <v>17</v>
      </c>
      <c r="I1227" s="20">
        <v>0</v>
      </c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</row>
    <row r="1228" spans="1:35" s="3" customFormat="1" ht="15.75" customHeight="1" x14ac:dyDescent="0.25">
      <c r="A1228" s="18" t="s">
        <v>1366</v>
      </c>
      <c r="B1228" s="17" t="s">
        <v>98</v>
      </c>
      <c r="C1228" s="20">
        <v>0</v>
      </c>
      <c r="D1228" s="20">
        <v>0</v>
      </c>
      <c r="E1228" s="20">
        <v>0</v>
      </c>
      <c r="F1228" s="20">
        <v>0</v>
      </c>
      <c r="G1228" s="20" t="s">
        <v>17</v>
      </c>
      <c r="H1228" s="20" t="s">
        <v>17</v>
      </c>
      <c r="I1228" s="20">
        <v>0</v>
      </c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</row>
    <row r="1229" spans="1:35" s="3" customFormat="1" ht="15.75" customHeight="1" x14ac:dyDescent="0.25">
      <c r="A1229" s="18" t="s">
        <v>1367</v>
      </c>
      <c r="B1229" s="17" t="s">
        <v>1353</v>
      </c>
      <c r="C1229" s="20">
        <f t="shared" ref="C1229:E1229" si="225">C1230+C1231</f>
        <v>0</v>
      </c>
      <c r="D1229" s="20">
        <f t="shared" si="225"/>
        <v>100</v>
      </c>
      <c r="E1229" s="20">
        <f t="shared" si="225"/>
        <v>0</v>
      </c>
      <c r="F1229" s="20">
        <f>F1230+F1231</f>
        <v>33.333333333333336</v>
      </c>
      <c r="G1229" s="20" t="s">
        <v>17</v>
      </c>
      <c r="H1229" s="20" t="s">
        <v>17</v>
      </c>
      <c r="I1229" s="20" t="s">
        <v>1339</v>
      </c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</row>
    <row r="1230" spans="1:35" s="3" customFormat="1" ht="15.75" customHeight="1" x14ac:dyDescent="0.25">
      <c r="A1230" s="18" t="s">
        <v>1368</v>
      </c>
      <c r="B1230" s="17" t="s">
        <v>1355</v>
      </c>
      <c r="C1230" s="20">
        <v>0</v>
      </c>
      <c r="D1230" s="20">
        <v>100</v>
      </c>
      <c r="E1230" s="20">
        <v>0</v>
      </c>
      <c r="F1230" s="20">
        <f>(C1230+D1230+E1230)/3</f>
        <v>33.333333333333336</v>
      </c>
      <c r="G1230" s="20">
        <v>0</v>
      </c>
      <c r="H1230" s="20" t="s">
        <v>17</v>
      </c>
      <c r="I1230" s="20" t="s">
        <v>1339</v>
      </c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</row>
    <row r="1231" spans="1:35" s="3" customFormat="1" ht="15.75" customHeight="1" x14ac:dyDescent="0.25">
      <c r="A1231" s="18" t="s">
        <v>1369</v>
      </c>
      <c r="B1231" s="17" t="s">
        <v>1357</v>
      </c>
      <c r="C1231" s="20">
        <v>0</v>
      </c>
      <c r="D1231" s="20">
        <v>0</v>
      </c>
      <c r="E1231" s="20">
        <v>0</v>
      </c>
      <c r="F1231" s="20">
        <v>0</v>
      </c>
      <c r="G1231" s="20">
        <v>0</v>
      </c>
      <c r="H1231" s="20" t="s">
        <v>17</v>
      </c>
      <c r="I1231" s="20">
        <v>0</v>
      </c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</row>
    <row r="1232" spans="1:35" s="3" customFormat="1" ht="15.75" customHeight="1" x14ac:dyDescent="0.25">
      <c r="A1232" s="18" t="s">
        <v>1370</v>
      </c>
      <c r="B1232" s="17" t="s">
        <v>154</v>
      </c>
      <c r="C1232" s="20">
        <v>0</v>
      </c>
      <c r="D1232" s="20">
        <v>0</v>
      </c>
      <c r="E1232" s="20">
        <v>0</v>
      </c>
      <c r="F1232" s="20">
        <v>0</v>
      </c>
      <c r="G1232" s="20" t="s">
        <v>17</v>
      </c>
      <c r="H1232" s="20" t="s">
        <v>17</v>
      </c>
      <c r="I1232" s="20">
        <v>0</v>
      </c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</row>
    <row r="1233" spans="1:35" s="3" customFormat="1" ht="15.75" customHeight="1" x14ac:dyDescent="0.25">
      <c r="A1233" s="18" t="s">
        <v>1371</v>
      </c>
      <c r="B1233" s="17" t="s">
        <v>164</v>
      </c>
      <c r="C1233" s="20">
        <f t="shared" ref="C1233:F1233" si="226">C1234+C1246</f>
        <v>790.73699999999997</v>
      </c>
      <c r="D1233" s="20">
        <f t="shared" si="226"/>
        <v>1659.002</v>
      </c>
      <c r="E1233" s="20">
        <f t="shared" si="226"/>
        <v>725.20999999999992</v>
      </c>
      <c r="F1233" s="20">
        <f t="shared" si="226"/>
        <v>1058.3163333333332</v>
      </c>
      <c r="G1233" s="20" t="s">
        <v>17</v>
      </c>
      <c r="H1233" s="20" t="s">
        <v>17</v>
      </c>
      <c r="I1233" s="20" t="s">
        <v>1339</v>
      </c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</row>
    <row r="1234" spans="1:35" s="3" customFormat="1" ht="15.75" customHeight="1" x14ac:dyDescent="0.25">
      <c r="A1234" s="18" t="s">
        <v>1372</v>
      </c>
      <c r="B1234" s="17" t="s">
        <v>49</v>
      </c>
      <c r="C1234" s="20">
        <f>C1235+C1238+C1241+C1242+C1245</f>
        <v>515.43899999999996</v>
      </c>
      <c r="D1234" s="20">
        <f>D1235+D1238+D1241+D1242+D1245</f>
        <v>698.36099999999999</v>
      </c>
      <c r="E1234" s="20">
        <f>E1235+E1238+E1241+E1242+E1245</f>
        <v>660.30899999999997</v>
      </c>
      <c r="F1234" s="20">
        <f>F1235+F1238+F1241+F1242+F1245</f>
        <v>624.70299999999997</v>
      </c>
      <c r="G1234" s="20" t="s">
        <v>1339</v>
      </c>
      <c r="H1234" s="20" t="s">
        <v>1339</v>
      </c>
      <c r="I1234" s="20" t="s">
        <v>1339</v>
      </c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</row>
    <row r="1235" spans="1:35" s="3" customFormat="1" ht="15.75" customHeight="1" x14ac:dyDescent="0.25">
      <c r="A1235" s="18" t="s">
        <v>1373</v>
      </c>
      <c r="B1235" s="17" t="s">
        <v>21</v>
      </c>
      <c r="C1235" s="20">
        <f t="shared" ref="C1235" si="227">C1236+C1237</f>
        <v>2.4390000000000001</v>
      </c>
      <c r="D1235" s="20">
        <f>D1236+D1237</f>
        <v>2.3610000000000002</v>
      </c>
      <c r="E1235" s="20">
        <f>E1236+E1237</f>
        <v>4.3090000000000002</v>
      </c>
      <c r="F1235" s="20">
        <f>(C1235+D1235+E1235)/3</f>
        <v>3.0363333333333338</v>
      </c>
      <c r="G1235" s="20" t="s">
        <v>17</v>
      </c>
      <c r="H1235" s="20" t="s">
        <v>17</v>
      </c>
      <c r="I1235" s="20" t="s">
        <v>1339</v>
      </c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</row>
    <row r="1236" spans="1:35" s="3" customFormat="1" ht="15.75" customHeight="1" x14ac:dyDescent="0.25">
      <c r="A1236" s="18" t="s">
        <v>1374</v>
      </c>
      <c r="B1236" s="17" t="s">
        <v>1343</v>
      </c>
      <c r="C1236" s="20">
        <v>0.56600000000000006</v>
      </c>
      <c r="D1236" s="20">
        <v>0.51900000000000002</v>
      </c>
      <c r="E1236" s="20">
        <v>1.5389999999999999</v>
      </c>
      <c r="F1236" s="20">
        <f>(C1236+D1236+E1236)/3</f>
        <v>0.87466666666666659</v>
      </c>
      <c r="G1236" s="20">
        <v>0</v>
      </c>
      <c r="H1236" s="20" t="s">
        <v>17</v>
      </c>
      <c r="I1236" s="20" t="s">
        <v>1339</v>
      </c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</row>
    <row r="1237" spans="1:35" s="3" customFormat="1" ht="15.75" customHeight="1" x14ac:dyDescent="0.25">
      <c r="A1237" s="18" t="s">
        <v>1375</v>
      </c>
      <c r="B1237" s="17" t="s">
        <v>1345</v>
      </c>
      <c r="C1237" s="20">
        <v>1.8729999999999998</v>
      </c>
      <c r="D1237" s="20">
        <v>1.8420000000000003</v>
      </c>
      <c r="E1237" s="20">
        <v>2.77</v>
      </c>
      <c r="F1237" s="20">
        <f>(C1237+D1237+E1237)/3</f>
        <v>2.1616666666666666</v>
      </c>
      <c r="G1237" s="20">
        <v>0</v>
      </c>
      <c r="H1237" s="20" t="s">
        <v>17</v>
      </c>
      <c r="I1237" s="20" t="s">
        <v>1339</v>
      </c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</row>
    <row r="1238" spans="1:35" s="3" customFormat="1" ht="15.75" customHeight="1" x14ac:dyDescent="0.25">
      <c r="A1238" s="18" t="s">
        <v>1376</v>
      </c>
      <c r="B1238" s="17" t="s">
        <v>62</v>
      </c>
      <c r="C1238" s="20">
        <f t="shared" ref="C1238:F1238" si="228">C1239+C1240</f>
        <v>0</v>
      </c>
      <c r="D1238" s="20">
        <f t="shared" si="228"/>
        <v>0</v>
      </c>
      <c r="E1238" s="20">
        <f t="shared" si="228"/>
        <v>0</v>
      </c>
      <c r="F1238" s="20">
        <f t="shared" si="228"/>
        <v>0</v>
      </c>
      <c r="G1238" s="20" t="s">
        <v>17</v>
      </c>
      <c r="H1238" s="20" t="s">
        <v>17</v>
      </c>
      <c r="I1238" s="20">
        <f t="shared" ref="I1238" si="229">I1239+I1240</f>
        <v>0</v>
      </c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</row>
    <row r="1239" spans="1:35" s="3" customFormat="1" ht="15.75" customHeight="1" x14ac:dyDescent="0.25">
      <c r="A1239" s="18" t="s">
        <v>1377</v>
      </c>
      <c r="B1239" s="17" t="s">
        <v>1348</v>
      </c>
      <c r="C1239" s="20">
        <v>0</v>
      </c>
      <c r="D1239" s="20">
        <v>0</v>
      </c>
      <c r="E1239" s="20">
        <v>0</v>
      </c>
      <c r="F1239" s="20">
        <v>0</v>
      </c>
      <c r="G1239" s="20">
        <v>0</v>
      </c>
      <c r="H1239" s="20" t="s">
        <v>17</v>
      </c>
      <c r="I1239" s="20">
        <v>0</v>
      </c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</row>
    <row r="1240" spans="1:35" s="3" customFormat="1" ht="63" customHeight="1" x14ac:dyDescent="0.25">
      <c r="A1240" s="18" t="s">
        <v>1378</v>
      </c>
      <c r="B1240" s="17" t="s">
        <v>1350</v>
      </c>
      <c r="C1240" s="20">
        <v>0</v>
      </c>
      <c r="D1240" s="20">
        <v>0</v>
      </c>
      <c r="E1240" s="20">
        <v>0</v>
      </c>
      <c r="F1240" s="20">
        <v>0</v>
      </c>
      <c r="G1240" s="20">
        <v>0</v>
      </c>
      <c r="H1240" s="20" t="s">
        <v>17</v>
      </c>
      <c r="I1240" s="20">
        <v>0</v>
      </c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</row>
    <row r="1241" spans="1:35" s="3" customFormat="1" ht="15.75" customHeight="1" x14ac:dyDescent="0.25">
      <c r="A1241" s="18" t="s">
        <v>1379</v>
      </c>
      <c r="B1241" s="17" t="s">
        <v>98</v>
      </c>
      <c r="C1241" s="20">
        <v>0</v>
      </c>
      <c r="D1241" s="20">
        <v>0</v>
      </c>
      <c r="E1241" s="20">
        <v>0</v>
      </c>
      <c r="F1241" s="20">
        <v>0</v>
      </c>
      <c r="G1241" s="20" t="s">
        <v>17</v>
      </c>
      <c r="H1241" s="20" t="s">
        <v>17</v>
      </c>
      <c r="I1241" s="20">
        <v>0</v>
      </c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</row>
    <row r="1242" spans="1:35" s="3" customFormat="1" ht="15.75" customHeight="1" x14ac:dyDescent="0.25">
      <c r="A1242" s="18" t="s">
        <v>1380</v>
      </c>
      <c r="B1242" s="17" t="s">
        <v>1353</v>
      </c>
      <c r="C1242" s="20">
        <f t="shared" ref="C1242:F1242" si="230">C1243+C1244</f>
        <v>513</v>
      </c>
      <c r="D1242" s="20">
        <f t="shared" si="230"/>
        <v>696</v>
      </c>
      <c r="E1242" s="20">
        <f t="shared" si="230"/>
        <v>656</v>
      </c>
      <c r="F1242" s="20">
        <f t="shared" si="230"/>
        <v>621.66666666666663</v>
      </c>
      <c r="G1242" s="20" t="s">
        <v>17</v>
      </c>
      <c r="H1242" s="20" t="s">
        <v>17</v>
      </c>
      <c r="I1242" s="20" t="s">
        <v>1339</v>
      </c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</row>
    <row r="1243" spans="1:35" s="3" customFormat="1" ht="110.25" customHeight="1" x14ac:dyDescent="0.25">
      <c r="A1243" s="18" t="s">
        <v>1381</v>
      </c>
      <c r="B1243" s="17" t="s">
        <v>1355</v>
      </c>
      <c r="C1243" s="20" t="s">
        <v>1382</v>
      </c>
      <c r="D1243" s="20">
        <f>0.696*1000</f>
        <v>696</v>
      </c>
      <c r="E1243" s="20">
        <f>719-E1255</f>
        <v>656</v>
      </c>
      <c r="F1243" s="20">
        <f>(C1243+D1243+E1243)/3</f>
        <v>621.66666666666663</v>
      </c>
      <c r="G1243" s="20">
        <v>0</v>
      </c>
      <c r="H1243" s="20" t="s">
        <v>17</v>
      </c>
      <c r="I1243" s="20" t="s">
        <v>1339</v>
      </c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</row>
    <row r="1244" spans="1:35" s="3" customFormat="1" ht="31.5" customHeight="1" x14ac:dyDescent="0.25">
      <c r="A1244" s="18" t="s">
        <v>1383</v>
      </c>
      <c r="B1244" s="17" t="s">
        <v>1357</v>
      </c>
      <c r="C1244" s="20">
        <v>0</v>
      </c>
      <c r="D1244" s="20">
        <v>0</v>
      </c>
      <c r="E1244" s="20">
        <v>0</v>
      </c>
      <c r="F1244" s="20">
        <v>0</v>
      </c>
      <c r="G1244" s="20">
        <v>0</v>
      </c>
      <c r="H1244" s="20" t="s">
        <v>17</v>
      </c>
      <c r="I1244" s="20">
        <v>0</v>
      </c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</row>
    <row r="1245" spans="1:35" s="3" customFormat="1" ht="15.75" customHeight="1" x14ac:dyDescent="0.25">
      <c r="A1245" s="18" t="s">
        <v>1384</v>
      </c>
      <c r="B1245" s="17" t="s">
        <v>154</v>
      </c>
      <c r="C1245" s="20">
        <v>0</v>
      </c>
      <c r="D1245" s="20">
        <v>0</v>
      </c>
      <c r="E1245" s="20">
        <v>0</v>
      </c>
      <c r="F1245" s="20">
        <f>(C1245+D1245+E1245)/3</f>
        <v>0</v>
      </c>
      <c r="G1245" s="20" t="s">
        <v>17</v>
      </c>
      <c r="H1245" s="20" t="s">
        <v>17</v>
      </c>
      <c r="I1245" s="20">
        <v>0</v>
      </c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</row>
    <row r="1246" spans="1:35" s="3" customFormat="1" ht="15.75" customHeight="1" x14ac:dyDescent="0.25">
      <c r="A1246" s="18" t="s">
        <v>1385</v>
      </c>
      <c r="B1246" s="17" t="s">
        <v>23</v>
      </c>
      <c r="C1246" s="20">
        <f>C1247+C1250+C1253+C1254+C1257</f>
        <v>275.298</v>
      </c>
      <c r="D1246" s="20">
        <f>D1247+D1250+D1253+D1254+D1257</f>
        <v>960.64099999999996</v>
      </c>
      <c r="E1246" s="20">
        <f>E1247+E1250+E1253+E1254+E1257</f>
        <v>64.900999999999996</v>
      </c>
      <c r="F1246" s="20">
        <f>F1247+F1250+F1253+F1254+F1257</f>
        <v>433.61333333333334</v>
      </c>
      <c r="G1246" s="20" t="s">
        <v>1339</v>
      </c>
      <c r="H1246" s="20" t="s">
        <v>1339</v>
      </c>
      <c r="I1246" s="20" t="s">
        <v>1339</v>
      </c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</row>
    <row r="1247" spans="1:35" s="3" customFormat="1" ht="15.75" customHeight="1" x14ac:dyDescent="0.25">
      <c r="A1247" s="18" t="s">
        <v>1386</v>
      </c>
      <c r="B1247" s="17" t="s">
        <v>21</v>
      </c>
      <c r="C1247" s="20">
        <f t="shared" ref="C1247:E1247" si="231">C1248+C1249</f>
        <v>0.29800000000000004</v>
      </c>
      <c r="D1247" s="20">
        <f t="shared" si="231"/>
        <v>0.64100000000000001</v>
      </c>
      <c r="E1247" s="20">
        <f t="shared" si="231"/>
        <v>1.901</v>
      </c>
      <c r="F1247" s="20">
        <f>(C1247+D1247+E1247)/3</f>
        <v>0.94666666666666666</v>
      </c>
      <c r="G1247" s="20" t="s">
        <v>17</v>
      </c>
      <c r="H1247" s="20" t="s">
        <v>17</v>
      </c>
      <c r="I1247" s="20" t="s">
        <v>1339</v>
      </c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</row>
    <row r="1248" spans="1:35" s="3" customFormat="1" ht="15.75" customHeight="1" x14ac:dyDescent="0.25">
      <c r="A1248" s="18" t="s">
        <v>1387</v>
      </c>
      <c r="B1248" s="17" t="s">
        <v>1343</v>
      </c>
      <c r="C1248" s="20">
        <v>7.0000000000000007E-2</v>
      </c>
      <c r="D1248" s="20">
        <v>0.621</v>
      </c>
      <c r="E1248" s="20">
        <v>0.442</v>
      </c>
      <c r="F1248" s="20">
        <f>(C1248+D1248+E1248)/3</f>
        <v>0.37766666666666665</v>
      </c>
      <c r="G1248" s="20">
        <v>0</v>
      </c>
      <c r="H1248" s="20" t="s">
        <v>17</v>
      </c>
      <c r="I1248" s="20" t="s">
        <v>1339</v>
      </c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</row>
    <row r="1249" spans="1:35" s="3" customFormat="1" ht="15.75" customHeight="1" x14ac:dyDescent="0.25">
      <c r="A1249" s="18" t="s">
        <v>1388</v>
      </c>
      <c r="B1249" s="17" t="s">
        <v>1345</v>
      </c>
      <c r="C1249" s="20">
        <v>0.22800000000000001</v>
      </c>
      <c r="D1249" s="20">
        <v>0.02</v>
      </c>
      <c r="E1249" s="20">
        <v>1.4590000000000001</v>
      </c>
      <c r="F1249" s="20">
        <f>(C1249+D1249+E1249)/3</f>
        <v>0.56900000000000006</v>
      </c>
      <c r="G1249" s="20">
        <v>0</v>
      </c>
      <c r="H1249" s="20" t="s">
        <v>17</v>
      </c>
      <c r="I1249" s="20" t="s">
        <v>1339</v>
      </c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</row>
    <row r="1250" spans="1:35" s="3" customFormat="1" ht="15.75" customHeight="1" x14ac:dyDescent="0.25">
      <c r="A1250" s="18" t="s">
        <v>1389</v>
      </c>
      <c r="B1250" s="17" t="s">
        <v>62</v>
      </c>
      <c r="C1250" s="20">
        <f t="shared" ref="C1250:E1250" si="232">C1251+C1252</f>
        <v>0</v>
      </c>
      <c r="D1250" s="20">
        <f t="shared" si="232"/>
        <v>0</v>
      </c>
      <c r="E1250" s="20">
        <f t="shared" si="232"/>
        <v>0</v>
      </c>
      <c r="F1250" s="20">
        <f>(C1250+D1250+E1250)/3</f>
        <v>0</v>
      </c>
      <c r="G1250" s="20" t="s">
        <v>17</v>
      </c>
      <c r="H1250" s="20" t="s">
        <v>17</v>
      </c>
      <c r="I1250" s="20">
        <f>I1251+I1252</f>
        <v>0</v>
      </c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</row>
    <row r="1251" spans="1:35" s="3" customFormat="1" ht="15.75" customHeight="1" x14ac:dyDescent="0.25">
      <c r="A1251" s="18" t="s">
        <v>1390</v>
      </c>
      <c r="B1251" s="17" t="s">
        <v>1348</v>
      </c>
      <c r="C1251" s="20">
        <v>0</v>
      </c>
      <c r="D1251" s="20">
        <v>0</v>
      </c>
      <c r="E1251" s="20">
        <v>0</v>
      </c>
      <c r="F1251" s="20">
        <v>0</v>
      </c>
      <c r="G1251" s="20">
        <v>0</v>
      </c>
      <c r="H1251" s="20" t="s">
        <v>17</v>
      </c>
      <c r="I1251" s="20">
        <v>0</v>
      </c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</row>
    <row r="1252" spans="1:35" s="3" customFormat="1" ht="15.75" customHeight="1" x14ac:dyDescent="0.25">
      <c r="A1252" s="18" t="s">
        <v>1391</v>
      </c>
      <c r="B1252" s="17" t="s">
        <v>1350</v>
      </c>
      <c r="C1252" s="20">
        <v>0</v>
      </c>
      <c r="D1252" s="20">
        <v>0</v>
      </c>
      <c r="E1252" s="20">
        <v>0</v>
      </c>
      <c r="F1252" s="20">
        <v>0</v>
      </c>
      <c r="G1252" s="20">
        <v>0</v>
      </c>
      <c r="H1252" s="20" t="s">
        <v>17</v>
      </c>
      <c r="I1252" s="20">
        <v>0</v>
      </c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</row>
    <row r="1253" spans="1:35" s="3" customFormat="1" ht="15.75" customHeight="1" x14ac:dyDescent="0.25">
      <c r="A1253" s="18" t="s">
        <v>1392</v>
      </c>
      <c r="B1253" s="17" t="s">
        <v>98</v>
      </c>
      <c r="C1253" s="20">
        <v>0</v>
      </c>
      <c r="D1253" s="20">
        <v>0</v>
      </c>
      <c r="E1253" s="20">
        <v>0</v>
      </c>
      <c r="F1253" s="20">
        <v>0</v>
      </c>
      <c r="G1253" s="20" t="s">
        <v>17</v>
      </c>
      <c r="H1253" s="20" t="s">
        <v>17</v>
      </c>
      <c r="I1253" s="20">
        <v>0</v>
      </c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</row>
    <row r="1254" spans="1:35" s="3" customFormat="1" ht="15.75" customHeight="1" x14ac:dyDescent="0.25">
      <c r="A1254" s="18" t="s">
        <v>1393</v>
      </c>
      <c r="B1254" s="17" t="s">
        <v>1353</v>
      </c>
      <c r="C1254" s="20">
        <f t="shared" ref="C1254:E1254" si="233">C1255+C1256</f>
        <v>275</v>
      </c>
      <c r="D1254" s="20">
        <f t="shared" si="233"/>
        <v>960</v>
      </c>
      <c r="E1254" s="20">
        <f t="shared" si="233"/>
        <v>63</v>
      </c>
      <c r="F1254" s="20">
        <f>(C1254+D1254+E1254)/3</f>
        <v>432.66666666666669</v>
      </c>
      <c r="G1254" s="20" t="s">
        <v>17</v>
      </c>
      <c r="H1254" s="20" t="s">
        <v>17</v>
      </c>
      <c r="I1254" s="20" t="s">
        <v>1339</v>
      </c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</row>
    <row r="1255" spans="1:35" s="3" customFormat="1" ht="110.25" customHeight="1" x14ac:dyDescent="0.25">
      <c r="A1255" s="18" t="s">
        <v>1394</v>
      </c>
      <c r="B1255" s="17" t="s">
        <v>1355</v>
      </c>
      <c r="C1255" s="20">
        <v>275</v>
      </c>
      <c r="D1255" s="20">
        <v>960</v>
      </c>
      <c r="E1255" s="20">
        <v>63</v>
      </c>
      <c r="F1255" s="20">
        <f>(C1255+D1255+E1255)/3</f>
        <v>432.66666666666669</v>
      </c>
      <c r="G1255" s="20">
        <v>0</v>
      </c>
      <c r="H1255" s="20" t="s">
        <v>17</v>
      </c>
      <c r="I1255" s="20" t="s">
        <v>1339</v>
      </c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</row>
    <row r="1256" spans="1:35" s="3" customFormat="1" ht="31.5" customHeight="1" x14ac:dyDescent="0.25">
      <c r="A1256" s="18" t="s">
        <v>1395</v>
      </c>
      <c r="B1256" s="17" t="s">
        <v>1357</v>
      </c>
      <c r="C1256" s="20">
        <v>0</v>
      </c>
      <c r="D1256" s="20">
        <v>0</v>
      </c>
      <c r="E1256" s="20">
        <v>0</v>
      </c>
      <c r="F1256" s="20">
        <v>0</v>
      </c>
      <c r="G1256" s="20">
        <v>0</v>
      </c>
      <c r="H1256" s="20" t="s">
        <v>17</v>
      </c>
      <c r="I1256" s="20">
        <v>0</v>
      </c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</row>
    <row r="1257" spans="1:35" s="3" customFormat="1" ht="15.75" customHeight="1" x14ac:dyDescent="0.25">
      <c r="A1257" s="18" t="s">
        <v>1396</v>
      </c>
      <c r="B1257" s="17" t="s">
        <v>154</v>
      </c>
      <c r="C1257" s="20">
        <v>0</v>
      </c>
      <c r="D1257" s="20">
        <v>0</v>
      </c>
      <c r="E1257" s="20">
        <v>0</v>
      </c>
      <c r="F1257" s="20">
        <f>(C1257+D1257+E1257)/3</f>
        <v>0</v>
      </c>
      <c r="G1257" s="20" t="s">
        <v>17</v>
      </c>
      <c r="H1257" s="20" t="s">
        <v>17</v>
      </c>
      <c r="I1257" s="20">
        <v>0</v>
      </c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</row>
    <row r="1258" spans="1:35" s="3" customFormat="1" ht="15.75" customHeight="1" x14ac:dyDescent="0.25">
      <c r="A1258" s="18" t="s">
        <v>1397</v>
      </c>
      <c r="B1258" s="17" t="s">
        <v>1398</v>
      </c>
      <c r="C1258" s="20" t="s">
        <v>17</v>
      </c>
      <c r="D1258" s="20" t="s">
        <v>17</v>
      </c>
      <c r="E1258" s="20" t="s">
        <v>17</v>
      </c>
      <c r="F1258" s="20" t="s">
        <v>17</v>
      </c>
      <c r="G1258" s="20" t="s">
        <v>17</v>
      </c>
      <c r="H1258" s="27" t="s">
        <v>17</v>
      </c>
      <c r="I1258" s="20" t="s">
        <v>17</v>
      </c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</row>
    <row r="1259" spans="1:35" s="3" customFormat="1" ht="15.75" customHeight="1" x14ac:dyDescent="0.25">
      <c r="A1259" s="18" t="s">
        <v>1399</v>
      </c>
      <c r="B1259" s="17" t="s">
        <v>19</v>
      </c>
      <c r="C1259" s="20">
        <v>59.25</v>
      </c>
      <c r="D1259" s="20">
        <v>30.125999999999998</v>
      </c>
      <c r="E1259" s="20">
        <v>48.736000000000004</v>
      </c>
      <c r="F1259" s="20">
        <f t="shared" ref="F1259" si="234">(C1259+D1259+E1259)/3</f>
        <v>46.037333333333343</v>
      </c>
      <c r="G1259" s="20" t="s">
        <v>17</v>
      </c>
      <c r="H1259" s="27" t="s">
        <v>17</v>
      </c>
      <c r="I1259" s="20">
        <f>I1260+I1305+I1363+I1364+I1410</f>
        <v>146570.75084463443</v>
      </c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</row>
    <row r="1260" spans="1:35" s="3" customFormat="1" ht="15.75" customHeight="1" x14ac:dyDescent="0.25">
      <c r="A1260" s="18" t="s">
        <v>1400</v>
      </c>
      <c r="B1260" s="17" t="s">
        <v>21</v>
      </c>
      <c r="C1260" s="20">
        <v>50.426000000000002</v>
      </c>
      <c r="D1260" s="20">
        <v>27.041999999999998</v>
      </c>
      <c r="E1260" s="20">
        <v>46.243000000000002</v>
      </c>
      <c r="F1260" s="20">
        <f>(C1260+D1260+E1260)/3</f>
        <v>41.237000000000002</v>
      </c>
      <c r="G1260" s="20" t="s">
        <v>17</v>
      </c>
      <c r="H1260" s="27">
        <v>1.0347</v>
      </c>
      <c r="I1260" s="20">
        <v>0</v>
      </c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</row>
    <row r="1261" spans="1:35" s="3" customFormat="1" ht="15.75" customHeight="1" x14ac:dyDescent="0.25">
      <c r="A1261" s="18" t="s">
        <v>1401</v>
      </c>
      <c r="B1261" s="17" t="s">
        <v>1402</v>
      </c>
      <c r="C1261" s="20">
        <v>40.451000000000001</v>
      </c>
      <c r="D1261" s="20">
        <v>23.475999999999999</v>
      </c>
      <c r="E1261" s="20">
        <v>41.286999999999999</v>
      </c>
      <c r="F1261" s="20">
        <f>(C1261+D1261+E1261)/3</f>
        <v>35.071333333333335</v>
      </c>
      <c r="G1261" s="20" t="s">
        <v>17</v>
      </c>
      <c r="H1261" s="27">
        <v>1.0347</v>
      </c>
      <c r="I1261" s="20">
        <f>SUM(I1265:I1267)+SUM(I1269:I1270)+SUM(I1273:I1274)+SUM(I1277:I1277)</f>
        <v>102562.77334816202</v>
      </c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</row>
    <row r="1262" spans="1:35" s="3" customFormat="1" ht="15.75" customHeight="1" x14ac:dyDescent="0.25">
      <c r="A1262" s="18" t="s">
        <v>1401</v>
      </c>
      <c r="B1262" s="17" t="s">
        <v>1403</v>
      </c>
      <c r="C1262" s="20">
        <v>0</v>
      </c>
      <c r="D1262" s="20">
        <v>0</v>
      </c>
      <c r="E1262" s="20">
        <v>0</v>
      </c>
      <c r="F1262" s="20">
        <f t="shared" ref="F1262:F1272" si="235">(C1262+D1262+E1262)/3</f>
        <v>0</v>
      </c>
      <c r="G1262" s="20" t="s">
        <v>17</v>
      </c>
      <c r="H1262" s="27">
        <v>1.0347</v>
      </c>
      <c r="I1262" s="20">
        <f>IFERROR((F1262*G1262*H1262)/1000,0)</f>
        <v>0</v>
      </c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</row>
    <row r="1263" spans="1:35" s="3" customFormat="1" ht="15.75" customHeight="1" x14ac:dyDescent="0.25">
      <c r="A1263" s="18" t="s">
        <v>1401</v>
      </c>
      <c r="B1263" s="17" t="s">
        <v>23</v>
      </c>
      <c r="C1263" s="20">
        <v>0</v>
      </c>
      <c r="D1263" s="20">
        <v>0</v>
      </c>
      <c r="E1263" s="20">
        <v>0</v>
      </c>
      <c r="F1263" s="20">
        <f t="shared" si="235"/>
        <v>0</v>
      </c>
      <c r="G1263" s="20" t="s">
        <v>17</v>
      </c>
      <c r="H1263" s="27">
        <v>1.0347</v>
      </c>
      <c r="I1263" s="20">
        <v>0</v>
      </c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</row>
    <row r="1264" spans="1:35" s="3" customFormat="1" ht="110.25" customHeight="1" x14ac:dyDescent="0.25">
      <c r="A1264" s="18" t="s">
        <v>1401</v>
      </c>
      <c r="B1264" s="17" t="s">
        <v>1404</v>
      </c>
      <c r="C1264" s="20">
        <v>0</v>
      </c>
      <c r="D1264" s="20">
        <v>0</v>
      </c>
      <c r="E1264" s="20">
        <v>0</v>
      </c>
      <c r="F1264" s="20">
        <f t="shared" si="235"/>
        <v>0</v>
      </c>
      <c r="G1264" s="20" t="s">
        <v>17</v>
      </c>
      <c r="H1264" s="27">
        <v>1.0347</v>
      </c>
      <c r="I1264" s="20">
        <f>IFERROR((F1264*G1264*H1264)/1000,0)</f>
        <v>0</v>
      </c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</row>
    <row r="1265" spans="1:35" s="3" customFormat="1" ht="31.5" customHeight="1" x14ac:dyDescent="0.25">
      <c r="A1265" s="18" t="s">
        <v>1405</v>
      </c>
      <c r="B1265" s="17" t="s">
        <v>31</v>
      </c>
      <c r="C1265" s="20">
        <v>0</v>
      </c>
      <c r="D1265" s="20">
        <v>0</v>
      </c>
      <c r="E1265" s="20">
        <v>0</v>
      </c>
      <c r="F1265" s="20">
        <f t="shared" si="235"/>
        <v>0</v>
      </c>
      <c r="G1265" s="20">
        <v>1839233.98</v>
      </c>
      <c r="H1265" s="27">
        <v>1.0347</v>
      </c>
      <c r="I1265" s="20">
        <f t="shared" ref="I1265:I1267" si="236">(F1265*G1265*H1265)/1000</f>
        <v>0</v>
      </c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</row>
    <row r="1266" spans="1:35" s="3" customFormat="1" ht="15.75" customHeight="1" x14ac:dyDescent="0.25">
      <c r="A1266" s="18" t="s">
        <v>1406</v>
      </c>
      <c r="B1266" s="17" t="s">
        <v>1407</v>
      </c>
      <c r="C1266" s="20">
        <v>0</v>
      </c>
      <c r="D1266" s="20">
        <v>0</v>
      </c>
      <c r="E1266" s="20">
        <v>0</v>
      </c>
      <c r="F1266" s="20">
        <f t="shared" si="235"/>
        <v>0</v>
      </c>
      <c r="G1266" s="20">
        <v>1319742.1000000001</v>
      </c>
      <c r="H1266" s="27">
        <v>1.0347</v>
      </c>
      <c r="I1266" s="20">
        <f t="shared" si="236"/>
        <v>0</v>
      </c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</row>
    <row r="1267" spans="1:35" s="3" customFormat="1" ht="15.75" customHeight="1" x14ac:dyDescent="0.25">
      <c r="A1267" s="18" t="s">
        <v>1408</v>
      </c>
      <c r="B1267" s="17" t="s">
        <v>1409</v>
      </c>
      <c r="C1267" s="20">
        <v>0</v>
      </c>
      <c r="D1267" s="20">
        <v>0</v>
      </c>
      <c r="E1267" s="20">
        <v>0</v>
      </c>
      <c r="F1267" s="20">
        <f t="shared" si="235"/>
        <v>0</v>
      </c>
      <c r="G1267" s="20">
        <v>2361753.3199999998</v>
      </c>
      <c r="H1267" s="27">
        <v>1.0347</v>
      </c>
      <c r="I1267" s="20">
        <f t="shared" si="236"/>
        <v>0</v>
      </c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</row>
    <row r="1268" spans="1:35" s="3" customFormat="1" ht="15.75" customHeight="1" x14ac:dyDescent="0.25">
      <c r="A1268" s="18" t="s">
        <v>1401</v>
      </c>
      <c r="B1268" s="17" t="s">
        <v>1410</v>
      </c>
      <c r="C1268" s="20">
        <v>0</v>
      </c>
      <c r="D1268" s="20">
        <v>0</v>
      </c>
      <c r="E1268" s="20">
        <v>0</v>
      </c>
      <c r="F1268" s="20">
        <f t="shared" si="235"/>
        <v>0</v>
      </c>
      <c r="G1268" s="20" t="s">
        <v>17</v>
      </c>
      <c r="H1268" s="27">
        <v>1.0347</v>
      </c>
      <c r="I1268" s="20">
        <f>IFERROR((F1268*G1268*H1268)/1000,0)</f>
        <v>0</v>
      </c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</row>
    <row r="1269" spans="1:35" s="3" customFormat="1" ht="15.75" customHeight="1" x14ac:dyDescent="0.25">
      <c r="A1269" s="18" t="s">
        <v>1411</v>
      </c>
      <c r="B1269" s="17" t="s">
        <v>31</v>
      </c>
      <c r="C1269" s="20">
        <v>0</v>
      </c>
      <c r="D1269" s="20">
        <v>0</v>
      </c>
      <c r="E1269" s="20">
        <v>0</v>
      </c>
      <c r="F1269" s="20">
        <f t="shared" si="235"/>
        <v>0</v>
      </c>
      <c r="G1269" s="20">
        <v>2645920.35</v>
      </c>
      <c r="H1269" s="27">
        <v>1.0347</v>
      </c>
      <c r="I1269" s="20">
        <f t="shared" ref="I1269:I1270" si="237">(F1269*G1269*H1269)/1000</f>
        <v>0</v>
      </c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</row>
    <row r="1270" spans="1:35" s="3" customFormat="1" ht="15.75" customHeight="1" x14ac:dyDescent="0.25">
      <c r="A1270" s="18" t="s">
        <v>1412</v>
      </c>
      <c r="B1270" s="17" t="s">
        <v>1407</v>
      </c>
      <c r="C1270" s="20">
        <v>0</v>
      </c>
      <c r="D1270" s="20">
        <v>0</v>
      </c>
      <c r="E1270" s="20">
        <v>0</v>
      </c>
      <c r="F1270" s="20">
        <f t="shared" si="235"/>
        <v>0</v>
      </c>
      <c r="G1270" s="20">
        <v>2880123.97</v>
      </c>
      <c r="H1270" s="27">
        <v>1.0347</v>
      </c>
      <c r="I1270" s="20">
        <f t="shared" si="237"/>
        <v>0</v>
      </c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</row>
    <row r="1271" spans="1:35" s="3" customFormat="1" ht="15.75" customHeight="1" x14ac:dyDescent="0.25">
      <c r="A1271" s="18" t="s">
        <v>1401</v>
      </c>
      <c r="B1271" s="17" t="s">
        <v>49</v>
      </c>
      <c r="C1271" s="20">
        <v>0</v>
      </c>
      <c r="D1271" s="20">
        <v>0</v>
      </c>
      <c r="E1271" s="20">
        <v>0</v>
      </c>
      <c r="F1271" s="20">
        <f t="shared" si="235"/>
        <v>0</v>
      </c>
      <c r="G1271" s="20" t="s">
        <v>17</v>
      </c>
      <c r="H1271" s="27">
        <v>1.0347</v>
      </c>
      <c r="I1271" s="20">
        <v>0</v>
      </c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</row>
    <row r="1272" spans="1:35" s="3" customFormat="1" ht="15.75" customHeight="1" x14ac:dyDescent="0.25">
      <c r="A1272" s="18" t="s">
        <v>1401</v>
      </c>
      <c r="B1272" s="17" t="s">
        <v>1413</v>
      </c>
      <c r="C1272" s="20">
        <v>0</v>
      </c>
      <c r="D1272" s="20">
        <v>0</v>
      </c>
      <c r="E1272" s="20">
        <v>0</v>
      </c>
      <c r="F1272" s="20">
        <f t="shared" si="235"/>
        <v>0</v>
      </c>
      <c r="G1272" s="20" t="s">
        <v>17</v>
      </c>
      <c r="H1272" s="27">
        <v>1.0347</v>
      </c>
      <c r="I1272" s="20">
        <f>IFERROR((F1272*G1272*H1272)/1000,0)</f>
        <v>0</v>
      </c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</row>
    <row r="1273" spans="1:35" s="3" customFormat="1" ht="15.75" customHeight="1" x14ac:dyDescent="0.25">
      <c r="A1273" s="18" t="s">
        <v>1414</v>
      </c>
      <c r="B1273" s="17" t="s">
        <v>31</v>
      </c>
      <c r="C1273" s="20">
        <v>40.451000000000001</v>
      </c>
      <c r="D1273" s="20">
        <v>23.475999999999999</v>
      </c>
      <c r="E1273" s="20">
        <v>41.286999999999999</v>
      </c>
      <c r="F1273" s="20">
        <f>(C1273+D1273+E1273)/3</f>
        <v>35.071333333333335</v>
      </c>
      <c r="G1273" s="20">
        <v>2826331.05</v>
      </c>
      <c r="H1273" s="27">
        <v>1.0347</v>
      </c>
      <c r="I1273" s="20">
        <f>(F1273*G1273*H1273)/1000</f>
        <v>102562.77334816202</v>
      </c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</row>
    <row r="1274" spans="1:35" s="3" customFormat="1" ht="15.75" customHeight="1" x14ac:dyDescent="0.25">
      <c r="A1274" s="18" t="s">
        <v>1415</v>
      </c>
      <c r="B1274" s="17" t="s">
        <v>1407</v>
      </c>
      <c r="C1274" s="20">
        <v>0</v>
      </c>
      <c r="D1274" s="20">
        <v>0</v>
      </c>
      <c r="E1274" s="20">
        <v>0</v>
      </c>
      <c r="F1274" s="20">
        <f t="shared" ref="F1274:F1275" si="238">(C1274+D1274+E1274)/3</f>
        <v>0</v>
      </c>
      <c r="G1274" s="20">
        <v>1757260.88</v>
      </c>
      <c r="H1274" s="27">
        <v>1.0347</v>
      </c>
      <c r="I1274" s="20">
        <f t="shared" ref="I1274:I1275" si="239">(F1274*G1274*H1274)/1000</f>
        <v>0</v>
      </c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</row>
    <row r="1275" spans="1:35" s="3" customFormat="1" ht="15.75" customHeight="1" x14ac:dyDescent="0.25">
      <c r="A1275" s="18" t="s">
        <v>1416</v>
      </c>
      <c r="B1275" s="17" t="s">
        <v>1409</v>
      </c>
      <c r="C1275" s="20">
        <v>0</v>
      </c>
      <c r="D1275" s="20">
        <v>0</v>
      </c>
      <c r="E1275" s="20">
        <v>0</v>
      </c>
      <c r="F1275" s="20">
        <f t="shared" si="238"/>
        <v>0</v>
      </c>
      <c r="G1275" s="20">
        <v>2770395.17</v>
      </c>
      <c r="H1275" s="27">
        <v>1.0347</v>
      </c>
      <c r="I1275" s="20">
        <f t="shared" si="239"/>
        <v>0</v>
      </c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</row>
    <row r="1276" spans="1:35" s="3" customFormat="1" ht="15.75" customHeight="1" x14ac:dyDescent="0.25">
      <c r="A1276" s="18" t="s">
        <v>1401</v>
      </c>
      <c r="B1276" s="17" t="s">
        <v>1410</v>
      </c>
      <c r="C1276" s="20">
        <v>0</v>
      </c>
      <c r="D1276" s="20">
        <v>0</v>
      </c>
      <c r="E1276" s="20">
        <v>0</v>
      </c>
      <c r="F1276" s="20">
        <f>(C1276+D1276+E1276)/3</f>
        <v>0</v>
      </c>
      <c r="G1276" s="20" t="s">
        <v>17</v>
      </c>
      <c r="H1276" s="27">
        <v>1.0347</v>
      </c>
      <c r="I1276" s="20">
        <f>IFERROR((F1276*G1276*H1276)/1000,0)</f>
        <v>0</v>
      </c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</row>
    <row r="1277" spans="1:35" s="3" customFormat="1" ht="15.75" customHeight="1" x14ac:dyDescent="0.25">
      <c r="A1277" s="18" t="s">
        <v>1417</v>
      </c>
      <c r="B1277" s="17" t="s">
        <v>1407</v>
      </c>
      <c r="C1277" s="20">
        <v>0</v>
      </c>
      <c r="D1277" s="20">
        <v>0</v>
      </c>
      <c r="E1277" s="20">
        <v>0</v>
      </c>
      <c r="F1277" s="20">
        <f>(C1277+D1277+E1277)/3</f>
        <v>0</v>
      </c>
      <c r="G1277" s="20">
        <v>1381998.33</v>
      </c>
      <c r="H1277" s="27">
        <v>1.0347</v>
      </c>
      <c r="I1277" s="20">
        <f>(F1277*G1277*H1277)/1000</f>
        <v>0</v>
      </c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</row>
    <row r="1278" spans="1:35" s="3" customFormat="1" ht="15.75" customHeight="1" x14ac:dyDescent="0.25">
      <c r="A1278" s="18" t="s">
        <v>1418</v>
      </c>
      <c r="B1278" s="17" t="s">
        <v>1419</v>
      </c>
      <c r="C1278" s="20">
        <v>9.9749999999999996</v>
      </c>
      <c r="D1278" s="20">
        <v>3.5659999999999994</v>
      </c>
      <c r="E1278" s="20">
        <v>4.9560000000000004</v>
      </c>
      <c r="F1278" s="20">
        <f>(C1278+D1278+E1278)/3</f>
        <v>6.1656666666666666</v>
      </c>
      <c r="G1278" s="20" t="s">
        <v>17</v>
      </c>
      <c r="H1278" s="27">
        <v>1.0347</v>
      </c>
      <c r="I1278" s="20">
        <v>0</v>
      </c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</row>
    <row r="1279" spans="1:35" s="3" customFormat="1" ht="15.75" customHeight="1" x14ac:dyDescent="0.25">
      <c r="A1279" s="18" t="s">
        <v>1418</v>
      </c>
      <c r="B1279" s="17" t="s">
        <v>1403</v>
      </c>
      <c r="C1279" s="20">
        <v>0</v>
      </c>
      <c r="D1279" s="20">
        <v>0</v>
      </c>
      <c r="E1279" s="20">
        <v>0</v>
      </c>
      <c r="F1279" s="20">
        <f>(C1279+D1279+E1279)/3</f>
        <v>0</v>
      </c>
      <c r="G1279" s="20" t="s">
        <v>17</v>
      </c>
      <c r="H1279" s="27">
        <v>1.0347</v>
      </c>
      <c r="I1279" s="20">
        <f>IFERROR((F1279*G1279*H1279)/1000,0)</f>
        <v>0</v>
      </c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</row>
    <row r="1280" spans="1:35" s="3" customFormat="1" ht="15.75" customHeight="1" x14ac:dyDescent="0.25">
      <c r="A1280" s="18" t="s">
        <v>1418</v>
      </c>
      <c r="B1280" s="17" t="s">
        <v>23</v>
      </c>
      <c r="C1280" s="20">
        <v>0</v>
      </c>
      <c r="D1280" s="20">
        <v>0</v>
      </c>
      <c r="E1280" s="20">
        <v>0</v>
      </c>
      <c r="F1280" s="20">
        <f t="shared" ref="F1280" si="240">(C1280+D1280+E1280)/3</f>
        <v>0</v>
      </c>
      <c r="G1280" s="20" t="s">
        <v>17</v>
      </c>
      <c r="H1280" s="27">
        <v>1.0347</v>
      </c>
      <c r="I1280" s="20">
        <v>0</v>
      </c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</row>
    <row r="1281" spans="1:35" s="3" customFormat="1" ht="15.75" customHeight="1" x14ac:dyDescent="0.25">
      <c r="A1281" s="18" t="s">
        <v>1418</v>
      </c>
      <c r="B1281" s="17" t="s">
        <v>1413</v>
      </c>
      <c r="C1281" s="20">
        <v>0</v>
      </c>
      <c r="D1281" s="20">
        <v>0</v>
      </c>
      <c r="E1281" s="20">
        <v>0</v>
      </c>
      <c r="F1281" s="20">
        <f>(C1281+D1281+E1281)/3</f>
        <v>0</v>
      </c>
      <c r="G1281" s="20" t="s">
        <v>17</v>
      </c>
      <c r="H1281" s="27">
        <v>1.0347</v>
      </c>
      <c r="I1281" s="20">
        <f>IFERROR((F1281*G1281*H1281)/1000,0)</f>
        <v>0</v>
      </c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</row>
    <row r="1282" spans="1:35" s="3" customFormat="1" ht="94.5" customHeight="1" x14ac:dyDescent="0.25">
      <c r="A1282" s="18" t="s">
        <v>1420</v>
      </c>
      <c r="B1282" s="17" t="s">
        <v>1407</v>
      </c>
      <c r="C1282" s="20">
        <v>0</v>
      </c>
      <c r="D1282" s="20">
        <v>0</v>
      </c>
      <c r="E1282" s="20">
        <v>0</v>
      </c>
      <c r="F1282" s="20">
        <f t="shared" ref="F1282:F1295" si="241">(C1282+D1282+E1282)/3</f>
        <v>0</v>
      </c>
      <c r="G1282" s="20" t="s">
        <v>17</v>
      </c>
      <c r="H1282" s="27">
        <v>1.0347</v>
      </c>
      <c r="I1282" s="20">
        <v>0</v>
      </c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</row>
    <row r="1283" spans="1:35" s="3" customFormat="1" ht="15.75" customHeight="1" x14ac:dyDescent="0.25">
      <c r="A1283" s="18" t="s">
        <v>1421</v>
      </c>
      <c r="B1283" s="17" t="s">
        <v>1409</v>
      </c>
      <c r="C1283" s="20">
        <v>0</v>
      </c>
      <c r="D1283" s="20">
        <v>0</v>
      </c>
      <c r="E1283" s="20">
        <v>0</v>
      </c>
      <c r="F1283" s="20">
        <f t="shared" si="241"/>
        <v>0</v>
      </c>
      <c r="G1283" s="20" t="s">
        <v>17</v>
      </c>
      <c r="H1283" s="27">
        <v>1.0347</v>
      </c>
      <c r="I1283" s="20">
        <v>0</v>
      </c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</row>
    <row r="1284" spans="1:35" s="3" customFormat="1" ht="15.75" customHeight="1" x14ac:dyDescent="0.25">
      <c r="A1284" s="18" t="s">
        <v>1418</v>
      </c>
      <c r="B1284" s="17" t="s">
        <v>49</v>
      </c>
      <c r="C1284" s="20">
        <v>0</v>
      </c>
      <c r="D1284" s="20">
        <v>0</v>
      </c>
      <c r="E1284" s="20">
        <v>0</v>
      </c>
      <c r="F1284" s="20">
        <f t="shared" si="241"/>
        <v>0</v>
      </c>
      <c r="G1284" s="20" t="s">
        <v>17</v>
      </c>
      <c r="H1284" s="27">
        <v>1.0347</v>
      </c>
      <c r="I1284" s="20">
        <v>0</v>
      </c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</row>
    <row r="1285" spans="1:35" s="3" customFormat="1" ht="15.75" customHeight="1" x14ac:dyDescent="0.25">
      <c r="A1285" s="18" t="s">
        <v>1418</v>
      </c>
      <c r="B1285" s="17" t="s">
        <v>1413</v>
      </c>
      <c r="C1285" s="20">
        <v>0</v>
      </c>
      <c r="D1285" s="20">
        <v>0</v>
      </c>
      <c r="E1285" s="20">
        <v>0</v>
      </c>
      <c r="F1285" s="20">
        <f t="shared" si="241"/>
        <v>0</v>
      </c>
      <c r="G1285" s="20" t="s">
        <v>17</v>
      </c>
      <c r="H1285" s="27">
        <v>1.0347</v>
      </c>
      <c r="I1285" s="20">
        <f>IFERROR((F1285*G1285*H1285)/1000,0)</f>
        <v>0</v>
      </c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</row>
    <row r="1286" spans="1:35" s="3" customFormat="1" ht="15.75" customHeight="1" x14ac:dyDescent="0.25">
      <c r="A1286" s="18" t="s">
        <v>1422</v>
      </c>
      <c r="B1286" s="17" t="s">
        <v>31</v>
      </c>
      <c r="C1286" s="20">
        <v>9.9749999999999996</v>
      </c>
      <c r="D1286" s="20">
        <v>3.5659999999999994</v>
      </c>
      <c r="E1286" s="20">
        <v>4.9560000000000004</v>
      </c>
      <c r="F1286" s="20">
        <f t="shared" si="241"/>
        <v>6.1656666666666666</v>
      </c>
      <c r="G1286" s="20">
        <v>3017060.76</v>
      </c>
      <c r="H1286" s="27">
        <v>1.0347</v>
      </c>
      <c r="I1286" s="20">
        <f t="shared" ref="I1286" si="242">(F1286*G1286*H1286)/1000</f>
        <v>19247.686985525623</v>
      </c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</row>
    <row r="1287" spans="1:35" s="3" customFormat="1" ht="15.75" customHeight="1" x14ac:dyDescent="0.25">
      <c r="A1287" s="18" t="s">
        <v>1423</v>
      </c>
      <c r="B1287" s="17" t="s">
        <v>1407</v>
      </c>
      <c r="C1287" s="20">
        <v>0</v>
      </c>
      <c r="D1287" s="20">
        <v>0</v>
      </c>
      <c r="E1287" s="20">
        <v>0</v>
      </c>
      <c r="F1287" s="20">
        <f t="shared" si="241"/>
        <v>0</v>
      </c>
      <c r="G1287" s="20" t="s">
        <v>17</v>
      </c>
      <c r="H1287" s="27">
        <v>1.0347</v>
      </c>
      <c r="I1287" s="20">
        <v>0</v>
      </c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</row>
    <row r="1288" spans="1:35" s="3" customFormat="1" ht="15.75" customHeight="1" x14ac:dyDescent="0.25">
      <c r="A1288" s="18" t="s">
        <v>1418</v>
      </c>
      <c r="B1288" s="17" t="s">
        <v>1410</v>
      </c>
      <c r="C1288" s="20">
        <v>0</v>
      </c>
      <c r="D1288" s="20">
        <v>0</v>
      </c>
      <c r="E1288" s="20">
        <v>0</v>
      </c>
      <c r="F1288" s="20">
        <f t="shared" si="241"/>
        <v>0</v>
      </c>
      <c r="G1288" s="20" t="s">
        <v>17</v>
      </c>
      <c r="H1288" s="27">
        <v>1.0347</v>
      </c>
      <c r="I1288" s="20">
        <f>IFERROR((F1288*G1288*H1288)/1000,0)</f>
        <v>0</v>
      </c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</row>
    <row r="1289" spans="1:35" s="3" customFormat="1" ht="110.25" customHeight="1" x14ac:dyDescent="0.25">
      <c r="A1289" s="18" t="s">
        <v>1424</v>
      </c>
      <c r="B1289" s="17" t="s">
        <v>1407</v>
      </c>
      <c r="C1289" s="20">
        <v>0</v>
      </c>
      <c r="D1289" s="20">
        <v>0</v>
      </c>
      <c r="E1289" s="20">
        <v>0</v>
      </c>
      <c r="F1289" s="20">
        <f t="shared" si="241"/>
        <v>0</v>
      </c>
      <c r="G1289" s="20">
        <v>3259310.64</v>
      </c>
      <c r="H1289" s="27">
        <v>1.0347</v>
      </c>
      <c r="I1289" s="20">
        <f>F1289*G1289*H1289/1000</f>
        <v>0</v>
      </c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</row>
    <row r="1290" spans="1:35" s="3" customFormat="1" ht="31.5" customHeight="1" x14ac:dyDescent="0.25">
      <c r="A1290" s="18" t="s">
        <v>1425</v>
      </c>
      <c r="B1290" s="17" t="s">
        <v>1426</v>
      </c>
      <c r="C1290" s="20">
        <v>0</v>
      </c>
      <c r="D1290" s="20">
        <v>0</v>
      </c>
      <c r="E1290" s="20">
        <v>0</v>
      </c>
      <c r="F1290" s="20">
        <f t="shared" si="241"/>
        <v>0</v>
      </c>
      <c r="G1290" s="20" t="s">
        <v>17</v>
      </c>
      <c r="H1290" s="27">
        <v>1.0347</v>
      </c>
      <c r="I1290" s="20">
        <f>IFERROR((F1290*G1290*H1290)/1000,0)</f>
        <v>0</v>
      </c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</row>
    <row r="1291" spans="1:35" s="3" customFormat="1" ht="15.75" customHeight="1" x14ac:dyDescent="0.25">
      <c r="A1291" s="18" t="s">
        <v>1425</v>
      </c>
      <c r="B1291" s="17" t="s">
        <v>23</v>
      </c>
      <c r="C1291" s="20">
        <v>0</v>
      </c>
      <c r="D1291" s="20">
        <v>0</v>
      </c>
      <c r="E1291" s="20">
        <v>0</v>
      </c>
      <c r="F1291" s="20">
        <f t="shared" si="241"/>
        <v>0</v>
      </c>
      <c r="G1291" s="20" t="s">
        <v>17</v>
      </c>
      <c r="H1291" s="27">
        <v>1.0347</v>
      </c>
      <c r="I1291" s="20">
        <f>IFERROR((F1291*G1291*H1291)/1000,0)</f>
        <v>0</v>
      </c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</row>
    <row r="1292" spans="1:35" s="3" customFormat="1" ht="15.75" customHeight="1" x14ac:dyDescent="0.25">
      <c r="A1292" s="18" t="s">
        <v>1425</v>
      </c>
      <c r="B1292" s="17" t="s">
        <v>1427</v>
      </c>
      <c r="C1292" s="20">
        <v>0</v>
      </c>
      <c r="D1292" s="20">
        <v>0</v>
      </c>
      <c r="E1292" s="20">
        <v>0</v>
      </c>
      <c r="F1292" s="20">
        <f t="shared" si="241"/>
        <v>0</v>
      </c>
      <c r="G1292" s="20" t="s">
        <v>17</v>
      </c>
      <c r="H1292" s="27">
        <v>1.0347</v>
      </c>
      <c r="I1292" s="20">
        <f>IFERROR((F1292*G1292*H1292)/1000,0)</f>
        <v>0</v>
      </c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</row>
    <row r="1293" spans="1:35" s="3" customFormat="1" ht="15.75" customHeight="1" x14ac:dyDescent="0.25">
      <c r="A1293" s="18" t="s">
        <v>1428</v>
      </c>
      <c r="B1293" s="17" t="s">
        <v>1409</v>
      </c>
      <c r="C1293" s="20">
        <v>0</v>
      </c>
      <c r="D1293" s="20">
        <v>0</v>
      </c>
      <c r="E1293" s="20">
        <v>0</v>
      </c>
      <c r="F1293" s="20">
        <f t="shared" si="241"/>
        <v>0</v>
      </c>
      <c r="G1293" s="20" t="s">
        <v>17</v>
      </c>
      <c r="H1293" s="27">
        <v>1.0347</v>
      </c>
      <c r="I1293" s="20">
        <v>0</v>
      </c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</row>
    <row r="1294" spans="1:35" s="3" customFormat="1" ht="15.75" customHeight="1" x14ac:dyDescent="0.25">
      <c r="A1294" s="18" t="s">
        <v>1425</v>
      </c>
      <c r="B1294" s="17" t="s">
        <v>1429</v>
      </c>
      <c r="C1294" s="20">
        <v>0</v>
      </c>
      <c r="D1294" s="20">
        <v>0</v>
      </c>
      <c r="E1294" s="20">
        <v>0</v>
      </c>
      <c r="F1294" s="20">
        <f t="shared" si="241"/>
        <v>0</v>
      </c>
      <c r="G1294" s="20" t="s">
        <v>17</v>
      </c>
      <c r="H1294" s="27">
        <v>1.0347</v>
      </c>
      <c r="I1294" s="20">
        <v>0</v>
      </c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</row>
    <row r="1295" spans="1:35" s="3" customFormat="1" ht="15.75" customHeight="1" x14ac:dyDescent="0.25">
      <c r="A1295" s="18" t="s">
        <v>1425</v>
      </c>
      <c r="B1295" s="17" t="s">
        <v>1427</v>
      </c>
      <c r="C1295" s="20">
        <v>0</v>
      </c>
      <c r="D1295" s="20">
        <v>0</v>
      </c>
      <c r="E1295" s="20">
        <v>0</v>
      </c>
      <c r="F1295" s="20">
        <f t="shared" si="241"/>
        <v>0</v>
      </c>
      <c r="G1295" s="20" t="s">
        <v>17</v>
      </c>
      <c r="H1295" s="27">
        <v>1.0347</v>
      </c>
      <c r="I1295" s="20">
        <v>0</v>
      </c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</row>
    <row r="1296" spans="1:35" s="3" customFormat="1" ht="15.75" customHeight="1" x14ac:dyDescent="0.25">
      <c r="A1296" s="18" t="s">
        <v>1425</v>
      </c>
      <c r="B1296" s="17" t="s">
        <v>1430</v>
      </c>
      <c r="C1296" s="20">
        <v>0</v>
      </c>
      <c r="D1296" s="20">
        <v>0</v>
      </c>
      <c r="E1296" s="20">
        <v>0</v>
      </c>
      <c r="F1296" s="20">
        <f>(C1296+D1296+E1296)/3</f>
        <v>0</v>
      </c>
      <c r="G1296" s="20" t="s">
        <v>17</v>
      </c>
      <c r="H1296" s="27">
        <v>1.0347</v>
      </c>
      <c r="I1296" s="20">
        <f>IFERROR((F1296*G1296*H1296)/1000,0)</f>
        <v>0</v>
      </c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</row>
    <row r="1297" spans="1:35" s="3" customFormat="1" ht="94.5" customHeight="1" x14ac:dyDescent="0.25">
      <c r="A1297" s="18" t="s">
        <v>1425</v>
      </c>
      <c r="B1297" s="17" t="s">
        <v>1429</v>
      </c>
      <c r="C1297" s="20">
        <v>0</v>
      </c>
      <c r="D1297" s="20">
        <v>0</v>
      </c>
      <c r="E1297" s="20">
        <v>0</v>
      </c>
      <c r="F1297" s="20">
        <f>(C1297+D1297+E1297)/3</f>
        <v>0</v>
      </c>
      <c r="G1297" s="20" t="s">
        <v>17</v>
      </c>
      <c r="H1297" s="27">
        <v>1.0347</v>
      </c>
      <c r="I1297" s="20">
        <f>IFERROR((F1297*G1297*H1297)/1000,0)</f>
        <v>0</v>
      </c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</row>
    <row r="1298" spans="1:35" s="3" customFormat="1" ht="15.75" customHeight="1" x14ac:dyDescent="0.25">
      <c r="A1298" s="18" t="s">
        <v>1431</v>
      </c>
      <c r="B1298" s="17" t="s">
        <v>1407</v>
      </c>
      <c r="C1298" s="20">
        <v>0</v>
      </c>
      <c r="D1298" s="20">
        <v>0</v>
      </c>
      <c r="E1298" s="20">
        <v>0</v>
      </c>
      <c r="F1298" s="20">
        <f t="shared" ref="F1298:F1300" si="243">(C1298+D1298+E1298)/3</f>
        <v>0</v>
      </c>
      <c r="G1298" s="20" t="s">
        <v>17</v>
      </c>
      <c r="H1298" s="27">
        <v>1.0347</v>
      </c>
      <c r="I1298" s="20">
        <v>0</v>
      </c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</row>
    <row r="1299" spans="1:35" s="3" customFormat="1" ht="15.75" customHeight="1" x14ac:dyDescent="0.25">
      <c r="A1299" s="18" t="s">
        <v>1432</v>
      </c>
      <c r="B1299" s="17" t="s">
        <v>1409</v>
      </c>
      <c r="C1299" s="20">
        <v>0</v>
      </c>
      <c r="D1299" s="20">
        <v>0</v>
      </c>
      <c r="E1299" s="20">
        <v>0</v>
      </c>
      <c r="F1299" s="20">
        <f t="shared" si="243"/>
        <v>0</v>
      </c>
      <c r="G1299" s="20" t="s">
        <v>17</v>
      </c>
      <c r="H1299" s="27">
        <v>1.0347</v>
      </c>
      <c r="I1299" s="20">
        <v>0</v>
      </c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</row>
    <row r="1300" spans="1:35" s="3" customFormat="1" ht="15.75" customHeight="1" x14ac:dyDescent="0.25">
      <c r="A1300" s="18" t="s">
        <v>1433</v>
      </c>
      <c r="B1300" s="17" t="s">
        <v>1434</v>
      </c>
      <c r="C1300" s="20">
        <v>0</v>
      </c>
      <c r="D1300" s="20">
        <v>0</v>
      </c>
      <c r="E1300" s="20">
        <v>0</v>
      </c>
      <c r="F1300" s="20">
        <f t="shared" si="243"/>
        <v>0</v>
      </c>
      <c r="G1300" s="20" t="s">
        <v>17</v>
      </c>
      <c r="H1300" s="27">
        <v>1.0347</v>
      </c>
      <c r="I1300" s="20">
        <v>0</v>
      </c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</row>
    <row r="1301" spans="1:35" s="3" customFormat="1" ht="47.25" customHeight="1" x14ac:dyDescent="0.25">
      <c r="A1301" s="18" t="s">
        <v>1425</v>
      </c>
      <c r="B1301" s="17" t="s">
        <v>49</v>
      </c>
      <c r="C1301" s="20">
        <v>0</v>
      </c>
      <c r="D1301" s="20">
        <v>0</v>
      </c>
      <c r="E1301" s="20">
        <v>0</v>
      </c>
      <c r="F1301" s="20">
        <f>(C1301+D1301+E1301)/3</f>
        <v>0</v>
      </c>
      <c r="G1301" s="20" t="s">
        <v>17</v>
      </c>
      <c r="H1301" s="27">
        <v>1.0347</v>
      </c>
      <c r="I1301" s="20">
        <f>IFERROR((F1301*G1301*H1301)/1000,0)</f>
        <v>0</v>
      </c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</row>
    <row r="1302" spans="1:35" s="3" customFormat="1" ht="15.75" customHeight="1" x14ac:dyDescent="0.25">
      <c r="A1302" s="18" t="s">
        <v>1425</v>
      </c>
      <c r="B1302" s="17" t="s">
        <v>1429</v>
      </c>
      <c r="C1302" s="20">
        <v>0</v>
      </c>
      <c r="D1302" s="20">
        <v>0</v>
      </c>
      <c r="E1302" s="20">
        <v>0</v>
      </c>
      <c r="F1302" s="20">
        <f t="shared" ref="F1302:F1304" si="244">(C1302+D1302+E1302)/3</f>
        <v>0</v>
      </c>
      <c r="G1302" s="20" t="s">
        <v>17</v>
      </c>
      <c r="H1302" s="27">
        <v>1.0347</v>
      </c>
      <c r="I1302" s="20">
        <f>IFERROR((F1302*G1302*H1302)/1000,0)</f>
        <v>0</v>
      </c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</row>
    <row r="1303" spans="1:35" s="3" customFormat="1" ht="15.75" customHeight="1" x14ac:dyDescent="0.25">
      <c r="A1303" s="18" t="s">
        <v>1435</v>
      </c>
      <c r="B1303" s="17" t="s">
        <v>1407</v>
      </c>
      <c r="C1303" s="20">
        <v>0</v>
      </c>
      <c r="D1303" s="20">
        <v>0</v>
      </c>
      <c r="E1303" s="20">
        <v>0</v>
      </c>
      <c r="F1303" s="20">
        <f t="shared" si="244"/>
        <v>0</v>
      </c>
      <c r="G1303" s="20" t="s">
        <v>17</v>
      </c>
      <c r="H1303" s="27">
        <v>1.0347</v>
      </c>
      <c r="I1303" s="20">
        <v>0</v>
      </c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</row>
    <row r="1304" spans="1:35" s="3" customFormat="1" ht="15.75" customHeight="1" x14ac:dyDescent="0.25">
      <c r="A1304" s="18" t="s">
        <v>1436</v>
      </c>
      <c r="B1304" s="17" t="s">
        <v>1409</v>
      </c>
      <c r="C1304" s="20">
        <v>0</v>
      </c>
      <c r="D1304" s="20">
        <v>0</v>
      </c>
      <c r="E1304" s="20">
        <v>0</v>
      </c>
      <c r="F1304" s="20">
        <f t="shared" si="244"/>
        <v>0</v>
      </c>
      <c r="G1304" s="20" t="s">
        <v>17</v>
      </c>
      <c r="H1304" s="27">
        <v>1.0347</v>
      </c>
      <c r="I1304" s="20">
        <v>0</v>
      </c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</row>
    <row r="1305" spans="1:35" s="3" customFormat="1" ht="15.75" customHeight="1" x14ac:dyDescent="0.25">
      <c r="A1305" s="18" t="s">
        <v>1437</v>
      </c>
      <c r="B1305" s="17" t="s">
        <v>62</v>
      </c>
      <c r="C1305" s="20">
        <v>4.4340000000000002</v>
      </c>
      <c r="D1305" s="20">
        <v>1.123</v>
      </c>
      <c r="E1305" s="20">
        <v>0.34</v>
      </c>
      <c r="F1305" s="20">
        <f>(C1305+D1305+E1305)/3</f>
        <v>1.9656666666666667</v>
      </c>
      <c r="G1305" s="20" t="s">
        <v>17</v>
      </c>
      <c r="H1305" s="27">
        <v>1.0358000000000001</v>
      </c>
      <c r="I1305" s="20">
        <v>0</v>
      </c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</row>
    <row r="1306" spans="1:35" s="3" customFormat="1" ht="15.75" customHeight="1" x14ac:dyDescent="0.25">
      <c r="A1306" s="18" t="s">
        <v>1438</v>
      </c>
      <c r="B1306" s="17" t="s">
        <v>1439</v>
      </c>
      <c r="C1306" s="20">
        <v>3.7840000000000003</v>
      </c>
      <c r="D1306" s="20">
        <v>1.123</v>
      </c>
      <c r="E1306" s="20">
        <v>0.34</v>
      </c>
      <c r="F1306" s="20">
        <f>(C1306+D1306+E1306)/3</f>
        <v>1.7489999999999999</v>
      </c>
      <c r="G1306" s="20" t="s">
        <v>17</v>
      </c>
      <c r="H1306" s="27">
        <v>1.0358000000000001</v>
      </c>
      <c r="I1306" s="20">
        <v>0</v>
      </c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</row>
    <row r="1307" spans="1:35" s="3" customFormat="1" ht="15.75" customHeight="1" x14ac:dyDescent="0.25">
      <c r="A1307" s="18" t="s">
        <v>1438</v>
      </c>
      <c r="B1307" s="17" t="s">
        <v>23</v>
      </c>
      <c r="C1307" s="20">
        <v>0</v>
      </c>
      <c r="D1307" s="20">
        <v>0</v>
      </c>
      <c r="E1307" s="20">
        <v>0</v>
      </c>
      <c r="F1307" s="20">
        <f t="shared" ref="F1307:F1362" si="245">(C1307+D1307+E1307)/3</f>
        <v>0</v>
      </c>
      <c r="G1307" s="20" t="s">
        <v>17</v>
      </c>
      <c r="H1307" s="27">
        <v>1.0358000000000001</v>
      </c>
      <c r="I1307" s="20">
        <v>0</v>
      </c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</row>
    <row r="1308" spans="1:35" s="3" customFormat="1" ht="15.75" customHeight="1" x14ac:dyDescent="0.25">
      <c r="A1308" s="18" t="s">
        <v>1438</v>
      </c>
      <c r="B1308" s="17" t="s">
        <v>1440</v>
      </c>
      <c r="C1308" s="20">
        <v>0</v>
      </c>
      <c r="D1308" s="20">
        <v>0</v>
      </c>
      <c r="E1308" s="20">
        <v>0</v>
      </c>
      <c r="F1308" s="20">
        <f t="shared" si="245"/>
        <v>0</v>
      </c>
      <c r="G1308" s="20" t="s">
        <v>17</v>
      </c>
      <c r="H1308" s="27">
        <v>1.0358000000000001</v>
      </c>
      <c r="I1308" s="20">
        <f>IFERROR((F1308*G1308*H1308)/1000,0)</f>
        <v>0</v>
      </c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</row>
    <row r="1309" spans="1:35" s="3" customFormat="1" ht="15.75" customHeight="1" x14ac:dyDescent="0.25">
      <c r="A1309" s="18" t="s">
        <v>1441</v>
      </c>
      <c r="B1309" s="17" t="s">
        <v>31</v>
      </c>
      <c r="C1309" s="20">
        <v>0</v>
      </c>
      <c r="D1309" s="20">
        <v>0</v>
      </c>
      <c r="E1309" s="20">
        <v>0</v>
      </c>
      <c r="F1309" s="20">
        <f t="shared" si="245"/>
        <v>0</v>
      </c>
      <c r="G1309" s="20" t="s">
        <v>17</v>
      </c>
      <c r="H1309" s="27">
        <v>1.0358000000000001</v>
      </c>
      <c r="I1309" s="20">
        <v>0</v>
      </c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</row>
    <row r="1310" spans="1:35" s="3" customFormat="1" ht="15.75" customHeight="1" x14ac:dyDescent="0.25">
      <c r="A1310" s="18" t="s">
        <v>1442</v>
      </c>
      <c r="B1310" s="17" t="s">
        <v>1407</v>
      </c>
      <c r="C1310" s="20">
        <v>0</v>
      </c>
      <c r="D1310" s="20">
        <v>0</v>
      </c>
      <c r="E1310" s="20">
        <v>0</v>
      </c>
      <c r="F1310" s="20">
        <f t="shared" si="245"/>
        <v>0</v>
      </c>
      <c r="G1310" s="20" t="s">
        <v>17</v>
      </c>
      <c r="H1310" s="27">
        <v>1.0358000000000001</v>
      </c>
      <c r="I1310" s="20">
        <v>0</v>
      </c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</row>
    <row r="1311" spans="1:35" s="3" customFormat="1" ht="15.75" customHeight="1" x14ac:dyDescent="0.25">
      <c r="A1311" s="18" t="s">
        <v>1438</v>
      </c>
      <c r="B1311" s="17" t="s">
        <v>1443</v>
      </c>
      <c r="C1311" s="20">
        <v>0</v>
      </c>
      <c r="D1311" s="20">
        <v>0</v>
      </c>
      <c r="E1311" s="20">
        <v>0</v>
      </c>
      <c r="F1311" s="20">
        <f t="shared" si="245"/>
        <v>0</v>
      </c>
      <c r="G1311" s="20" t="s">
        <v>17</v>
      </c>
      <c r="H1311" s="27">
        <v>1.0358000000000001</v>
      </c>
      <c r="I1311" s="20">
        <f>IFERROR((F1311*G1311*H1311)/1000,0)</f>
        <v>0</v>
      </c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</row>
    <row r="1312" spans="1:35" s="3" customFormat="1" ht="15.75" customHeight="1" x14ac:dyDescent="0.25">
      <c r="A1312" s="18" t="s">
        <v>1444</v>
      </c>
      <c r="B1312" s="17" t="s">
        <v>31</v>
      </c>
      <c r="C1312" s="20">
        <v>0</v>
      </c>
      <c r="D1312" s="20">
        <v>0</v>
      </c>
      <c r="E1312" s="20">
        <v>0</v>
      </c>
      <c r="F1312" s="20">
        <f t="shared" si="245"/>
        <v>0</v>
      </c>
      <c r="G1312" s="20" t="s">
        <v>17</v>
      </c>
      <c r="H1312" s="27">
        <v>1.0358000000000001</v>
      </c>
      <c r="I1312" s="20">
        <v>0</v>
      </c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</row>
    <row r="1313" spans="1:35" s="3" customFormat="1" ht="15.75" customHeight="1" x14ac:dyDescent="0.25">
      <c r="A1313" s="18" t="s">
        <v>1445</v>
      </c>
      <c r="B1313" s="17" t="s">
        <v>1407</v>
      </c>
      <c r="C1313" s="20">
        <v>0</v>
      </c>
      <c r="D1313" s="20">
        <v>0</v>
      </c>
      <c r="E1313" s="20">
        <v>0</v>
      </c>
      <c r="F1313" s="20">
        <f t="shared" si="245"/>
        <v>0</v>
      </c>
      <c r="G1313" s="20" t="s">
        <v>17</v>
      </c>
      <c r="H1313" s="27">
        <v>1.0358000000000001</v>
      </c>
      <c r="I1313" s="20">
        <v>0</v>
      </c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</row>
    <row r="1314" spans="1:35" s="3" customFormat="1" ht="15.75" customHeight="1" x14ac:dyDescent="0.25">
      <c r="A1314" s="18" t="s">
        <v>1446</v>
      </c>
      <c r="B1314" s="17" t="s">
        <v>1409</v>
      </c>
      <c r="C1314" s="20">
        <v>0</v>
      </c>
      <c r="D1314" s="20">
        <v>0</v>
      </c>
      <c r="E1314" s="20">
        <v>0</v>
      </c>
      <c r="F1314" s="20">
        <f t="shared" si="245"/>
        <v>0</v>
      </c>
      <c r="G1314" s="20" t="s">
        <v>17</v>
      </c>
      <c r="H1314" s="27">
        <v>1.0358000000000001</v>
      </c>
      <c r="I1314" s="20">
        <v>0</v>
      </c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</row>
    <row r="1315" spans="1:35" s="3" customFormat="1" ht="15.75" customHeight="1" x14ac:dyDescent="0.25">
      <c r="A1315" s="18" t="s">
        <v>1447</v>
      </c>
      <c r="B1315" s="17" t="s">
        <v>1448</v>
      </c>
      <c r="C1315" s="20">
        <v>0</v>
      </c>
      <c r="D1315" s="20">
        <v>0</v>
      </c>
      <c r="E1315" s="20">
        <v>0</v>
      </c>
      <c r="F1315" s="20">
        <f t="shared" si="245"/>
        <v>0</v>
      </c>
      <c r="G1315" s="20" t="s">
        <v>17</v>
      </c>
      <c r="H1315" s="27">
        <v>1.0358000000000001</v>
      </c>
      <c r="I1315" s="20">
        <v>0</v>
      </c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</row>
    <row r="1316" spans="1:35" s="3" customFormat="1" ht="15.75" customHeight="1" x14ac:dyDescent="0.25">
      <c r="A1316" s="18" t="s">
        <v>1438</v>
      </c>
      <c r="B1316" s="17" t="s">
        <v>1449</v>
      </c>
      <c r="C1316" s="20">
        <v>0</v>
      </c>
      <c r="D1316" s="20">
        <v>0</v>
      </c>
      <c r="E1316" s="20">
        <v>0</v>
      </c>
      <c r="F1316" s="20">
        <f t="shared" si="245"/>
        <v>0</v>
      </c>
      <c r="G1316" s="20" t="s">
        <v>17</v>
      </c>
      <c r="H1316" s="27">
        <v>1.0358000000000001</v>
      </c>
      <c r="I1316" s="20">
        <f>IFERROR((F1316*G1316*H1316)/1000,0)</f>
        <v>0</v>
      </c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</row>
    <row r="1317" spans="1:35" s="3" customFormat="1" ht="15.75" customHeight="1" x14ac:dyDescent="0.25">
      <c r="A1317" s="18" t="s">
        <v>1450</v>
      </c>
      <c r="B1317" s="17" t="s">
        <v>31</v>
      </c>
      <c r="C1317" s="20">
        <v>0</v>
      </c>
      <c r="D1317" s="20">
        <v>0</v>
      </c>
      <c r="E1317" s="20">
        <v>0</v>
      </c>
      <c r="F1317" s="20">
        <f t="shared" si="245"/>
        <v>0</v>
      </c>
      <c r="G1317" s="20" t="s">
        <v>17</v>
      </c>
      <c r="H1317" s="27">
        <v>1.0358000000000001</v>
      </c>
      <c r="I1317" s="20">
        <v>0</v>
      </c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</row>
    <row r="1318" spans="1:35" s="3" customFormat="1" ht="15.75" customHeight="1" x14ac:dyDescent="0.25">
      <c r="A1318" s="18" t="s">
        <v>1451</v>
      </c>
      <c r="B1318" s="17" t="s">
        <v>1407</v>
      </c>
      <c r="C1318" s="20">
        <v>0</v>
      </c>
      <c r="D1318" s="20">
        <v>0</v>
      </c>
      <c r="E1318" s="20">
        <v>0</v>
      </c>
      <c r="F1318" s="20">
        <f t="shared" si="245"/>
        <v>0</v>
      </c>
      <c r="G1318" s="20" t="s">
        <v>17</v>
      </c>
      <c r="H1318" s="27">
        <v>1.0358000000000001</v>
      </c>
      <c r="I1318" s="20">
        <v>0</v>
      </c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</row>
    <row r="1319" spans="1:35" s="3" customFormat="1" ht="15.75" customHeight="1" x14ac:dyDescent="0.25">
      <c r="A1319" s="18" t="s">
        <v>1452</v>
      </c>
      <c r="B1319" s="17" t="s">
        <v>1409</v>
      </c>
      <c r="C1319" s="20">
        <v>0</v>
      </c>
      <c r="D1319" s="20">
        <v>0</v>
      </c>
      <c r="E1319" s="20">
        <v>0</v>
      </c>
      <c r="F1319" s="20">
        <f t="shared" si="245"/>
        <v>0</v>
      </c>
      <c r="G1319" s="20" t="s">
        <v>17</v>
      </c>
      <c r="H1319" s="27">
        <v>1.0358000000000001</v>
      </c>
      <c r="I1319" s="20">
        <v>0</v>
      </c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</row>
    <row r="1320" spans="1:35" s="3" customFormat="1" ht="15.75" customHeight="1" x14ac:dyDescent="0.25">
      <c r="A1320" s="18" t="s">
        <v>1453</v>
      </c>
      <c r="B1320" s="17" t="s">
        <v>1448</v>
      </c>
      <c r="C1320" s="20">
        <v>0</v>
      </c>
      <c r="D1320" s="20">
        <v>0</v>
      </c>
      <c r="E1320" s="20">
        <v>0</v>
      </c>
      <c r="F1320" s="20">
        <f t="shared" si="245"/>
        <v>0</v>
      </c>
      <c r="G1320" s="20" t="s">
        <v>17</v>
      </c>
      <c r="H1320" s="27">
        <v>1.0358000000000001</v>
      </c>
      <c r="I1320" s="20">
        <v>0</v>
      </c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</row>
    <row r="1321" spans="1:35" s="3" customFormat="1" ht="15.75" customHeight="1" x14ac:dyDescent="0.25">
      <c r="A1321" s="18" t="s">
        <v>1438</v>
      </c>
      <c r="B1321" s="17" t="s">
        <v>1454</v>
      </c>
      <c r="C1321" s="20">
        <v>0</v>
      </c>
      <c r="D1321" s="20">
        <v>0</v>
      </c>
      <c r="E1321" s="20">
        <v>0</v>
      </c>
      <c r="F1321" s="20">
        <f t="shared" si="245"/>
        <v>0</v>
      </c>
      <c r="G1321" s="20" t="s">
        <v>17</v>
      </c>
      <c r="H1321" s="27">
        <v>1.0358000000000001</v>
      </c>
      <c r="I1321" s="20">
        <f>IFERROR((F1321*G1321*H1321)/1000,0)</f>
        <v>0</v>
      </c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</row>
    <row r="1322" spans="1:35" s="3" customFormat="1" ht="15.75" customHeight="1" x14ac:dyDescent="0.25">
      <c r="A1322" s="18" t="s">
        <v>1455</v>
      </c>
      <c r="B1322" s="17" t="s">
        <v>1407</v>
      </c>
      <c r="C1322" s="20">
        <v>0</v>
      </c>
      <c r="D1322" s="20">
        <v>0</v>
      </c>
      <c r="E1322" s="20">
        <v>0</v>
      </c>
      <c r="F1322" s="20">
        <f t="shared" si="245"/>
        <v>0</v>
      </c>
      <c r="G1322" s="20" t="s">
        <v>17</v>
      </c>
      <c r="H1322" s="27">
        <v>1.0358000000000001</v>
      </c>
      <c r="I1322" s="20">
        <v>0</v>
      </c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</row>
    <row r="1323" spans="1:35" s="3" customFormat="1" ht="15.75" customHeight="1" x14ac:dyDescent="0.25">
      <c r="A1323" s="18" t="s">
        <v>1456</v>
      </c>
      <c r="B1323" s="17" t="s">
        <v>1409</v>
      </c>
      <c r="C1323" s="20">
        <v>0</v>
      </c>
      <c r="D1323" s="20">
        <v>0</v>
      </c>
      <c r="E1323" s="20">
        <v>0</v>
      </c>
      <c r="F1323" s="20">
        <f t="shared" si="245"/>
        <v>0</v>
      </c>
      <c r="G1323" s="20" t="s">
        <v>17</v>
      </c>
      <c r="H1323" s="27">
        <v>1.0358000000000001</v>
      </c>
      <c r="I1323" s="20">
        <v>0</v>
      </c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</row>
    <row r="1324" spans="1:35" s="3" customFormat="1" ht="15.75" customHeight="1" x14ac:dyDescent="0.25">
      <c r="A1324" s="18" t="s">
        <v>1438</v>
      </c>
      <c r="B1324" s="17" t="s">
        <v>1457</v>
      </c>
      <c r="C1324" s="20">
        <v>0</v>
      </c>
      <c r="D1324" s="20">
        <v>0</v>
      </c>
      <c r="E1324" s="20">
        <v>0</v>
      </c>
      <c r="F1324" s="20">
        <f t="shared" si="245"/>
        <v>0</v>
      </c>
      <c r="G1324" s="20" t="s">
        <v>17</v>
      </c>
      <c r="H1324" s="27">
        <v>1.0358000000000001</v>
      </c>
      <c r="I1324" s="20">
        <f>IFERROR((F1324*G1324*H1324)/1000,0)</f>
        <v>0</v>
      </c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</row>
    <row r="1325" spans="1:35" s="3" customFormat="1" ht="15.75" customHeight="1" x14ac:dyDescent="0.25">
      <c r="A1325" s="18" t="s">
        <v>1458</v>
      </c>
      <c r="B1325" s="17" t="s">
        <v>31</v>
      </c>
      <c r="C1325" s="20">
        <v>0</v>
      </c>
      <c r="D1325" s="20">
        <v>0</v>
      </c>
      <c r="E1325" s="20">
        <v>0</v>
      </c>
      <c r="F1325" s="20">
        <f t="shared" si="245"/>
        <v>0</v>
      </c>
      <c r="G1325" s="20" t="s">
        <v>17</v>
      </c>
      <c r="H1325" s="27">
        <v>1.0358000000000001</v>
      </c>
      <c r="I1325" s="20">
        <v>0</v>
      </c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</row>
    <row r="1326" spans="1:35" s="3" customFormat="1" ht="63" customHeight="1" x14ac:dyDescent="0.25">
      <c r="A1326" s="18" t="s">
        <v>1459</v>
      </c>
      <c r="B1326" s="17" t="s">
        <v>1407</v>
      </c>
      <c r="C1326" s="20">
        <v>0</v>
      </c>
      <c r="D1326" s="20">
        <v>0</v>
      </c>
      <c r="E1326" s="20">
        <v>0</v>
      </c>
      <c r="F1326" s="20">
        <f t="shared" si="245"/>
        <v>0</v>
      </c>
      <c r="G1326" s="20" t="s">
        <v>17</v>
      </c>
      <c r="H1326" s="27">
        <v>1.0358000000000001</v>
      </c>
      <c r="I1326" s="20">
        <v>0</v>
      </c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</row>
    <row r="1327" spans="1:35" s="3" customFormat="1" ht="15.75" customHeight="1" x14ac:dyDescent="0.25">
      <c r="A1327" s="18" t="s">
        <v>1460</v>
      </c>
      <c r="B1327" s="17" t="s">
        <v>1409</v>
      </c>
      <c r="C1327" s="20">
        <v>0</v>
      </c>
      <c r="D1327" s="20">
        <v>0</v>
      </c>
      <c r="E1327" s="20">
        <v>0</v>
      </c>
      <c r="F1327" s="20">
        <f t="shared" si="245"/>
        <v>0</v>
      </c>
      <c r="G1327" s="20" t="s">
        <v>17</v>
      </c>
      <c r="H1327" s="27">
        <v>1.0358000000000001</v>
      </c>
      <c r="I1327" s="20">
        <v>0</v>
      </c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</row>
    <row r="1328" spans="1:35" s="3" customFormat="1" ht="15.75" customHeight="1" x14ac:dyDescent="0.25">
      <c r="A1328" s="18" t="s">
        <v>1461</v>
      </c>
      <c r="B1328" s="17" t="s">
        <v>1448</v>
      </c>
      <c r="C1328" s="20">
        <v>0</v>
      </c>
      <c r="D1328" s="20">
        <v>0</v>
      </c>
      <c r="E1328" s="20">
        <v>0</v>
      </c>
      <c r="F1328" s="20">
        <f t="shared" si="245"/>
        <v>0</v>
      </c>
      <c r="G1328" s="20" t="s">
        <v>17</v>
      </c>
      <c r="H1328" s="27">
        <v>1.0358000000000001</v>
      </c>
      <c r="I1328" s="20">
        <v>0</v>
      </c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</row>
    <row r="1329" spans="1:35" s="3" customFormat="1" ht="15.75" customHeight="1" x14ac:dyDescent="0.25">
      <c r="A1329" s="18" t="s">
        <v>1438</v>
      </c>
      <c r="B1329" s="17" t="s">
        <v>1462</v>
      </c>
      <c r="C1329" s="20">
        <v>0</v>
      </c>
      <c r="D1329" s="20">
        <v>0</v>
      </c>
      <c r="E1329" s="20">
        <v>0</v>
      </c>
      <c r="F1329" s="20">
        <f t="shared" si="245"/>
        <v>0</v>
      </c>
      <c r="G1329" s="20" t="s">
        <v>17</v>
      </c>
      <c r="H1329" s="27">
        <v>1.0358000000000001</v>
      </c>
      <c r="I1329" s="20">
        <f>IFERROR((F1329*G1329*H1329)/1000,0)</f>
        <v>0</v>
      </c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</row>
    <row r="1330" spans="1:35" s="3" customFormat="1" ht="15.75" customHeight="1" x14ac:dyDescent="0.25">
      <c r="A1330" s="18" t="s">
        <v>1461</v>
      </c>
      <c r="B1330" s="17" t="s">
        <v>1409</v>
      </c>
      <c r="C1330" s="20">
        <v>0</v>
      </c>
      <c r="D1330" s="20">
        <v>0</v>
      </c>
      <c r="E1330" s="20">
        <v>0</v>
      </c>
      <c r="F1330" s="20">
        <f t="shared" si="245"/>
        <v>0</v>
      </c>
      <c r="G1330" s="20" t="s">
        <v>17</v>
      </c>
      <c r="H1330" s="27">
        <v>1.0358000000000001</v>
      </c>
      <c r="I1330" s="20">
        <v>0</v>
      </c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</row>
    <row r="1331" spans="1:35" s="3" customFormat="1" ht="15.75" customHeight="1" x14ac:dyDescent="0.25">
      <c r="A1331" s="18" t="s">
        <v>1463</v>
      </c>
      <c r="B1331" s="17" t="s">
        <v>1448</v>
      </c>
      <c r="C1331" s="20">
        <v>0</v>
      </c>
      <c r="D1331" s="20">
        <v>0</v>
      </c>
      <c r="E1331" s="20">
        <v>0</v>
      </c>
      <c r="F1331" s="20">
        <f t="shared" si="245"/>
        <v>0</v>
      </c>
      <c r="G1331" s="20" t="s">
        <v>17</v>
      </c>
      <c r="H1331" s="27">
        <v>1.0358000000000001</v>
      </c>
      <c r="I1331" s="20">
        <v>0</v>
      </c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</row>
    <row r="1332" spans="1:35" s="3" customFormat="1" ht="15.75" customHeight="1" x14ac:dyDescent="0.25">
      <c r="A1332" s="18" t="s">
        <v>1438</v>
      </c>
      <c r="B1332" s="17" t="s">
        <v>49</v>
      </c>
      <c r="C1332" s="20">
        <v>0</v>
      </c>
      <c r="D1332" s="20">
        <v>0</v>
      </c>
      <c r="E1332" s="20">
        <v>0</v>
      </c>
      <c r="F1332" s="20">
        <f t="shared" si="245"/>
        <v>0</v>
      </c>
      <c r="G1332" s="20" t="s">
        <v>17</v>
      </c>
      <c r="H1332" s="27">
        <v>1.0358000000000001</v>
      </c>
      <c r="I1332" s="20">
        <v>0</v>
      </c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</row>
    <row r="1333" spans="1:35" s="3" customFormat="1" ht="15.75" customHeight="1" x14ac:dyDescent="0.25">
      <c r="A1333" s="18" t="s">
        <v>1438</v>
      </c>
      <c r="B1333" s="17" t="s">
        <v>1464</v>
      </c>
      <c r="C1333" s="20">
        <v>0</v>
      </c>
      <c r="D1333" s="20">
        <v>0</v>
      </c>
      <c r="E1333" s="20">
        <v>0</v>
      </c>
      <c r="F1333" s="20">
        <f t="shared" si="245"/>
        <v>0</v>
      </c>
      <c r="G1333" s="20" t="s">
        <v>17</v>
      </c>
      <c r="H1333" s="27">
        <v>1.0358000000000001</v>
      </c>
      <c r="I1333" s="20">
        <f>IFERROR((F1333*G1333*H1333)/1000,0)</f>
        <v>0</v>
      </c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</row>
    <row r="1334" spans="1:35" s="3" customFormat="1" ht="15.75" customHeight="1" x14ac:dyDescent="0.25">
      <c r="A1334" s="18" t="s">
        <v>1465</v>
      </c>
      <c r="B1334" s="17" t="s">
        <v>31</v>
      </c>
      <c r="C1334" s="20">
        <v>0</v>
      </c>
      <c r="D1334" s="20">
        <v>0</v>
      </c>
      <c r="E1334" s="20">
        <v>0</v>
      </c>
      <c r="F1334" s="20">
        <f t="shared" si="245"/>
        <v>0</v>
      </c>
      <c r="G1334" s="20" t="s">
        <v>17</v>
      </c>
      <c r="H1334" s="27">
        <v>1.0358000000000001</v>
      </c>
      <c r="I1334" s="20">
        <v>0</v>
      </c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</row>
    <row r="1335" spans="1:35" s="3" customFormat="1" ht="15.75" customHeight="1" x14ac:dyDescent="0.25">
      <c r="A1335" s="18" t="s">
        <v>1438</v>
      </c>
      <c r="B1335" s="17" t="s">
        <v>1466</v>
      </c>
      <c r="C1335" s="20">
        <v>0</v>
      </c>
      <c r="D1335" s="20">
        <v>0</v>
      </c>
      <c r="E1335" s="20">
        <v>0</v>
      </c>
      <c r="F1335" s="20">
        <f t="shared" si="245"/>
        <v>0</v>
      </c>
      <c r="G1335" s="20" t="s">
        <v>17</v>
      </c>
      <c r="H1335" s="27">
        <v>1.0358000000000001</v>
      </c>
      <c r="I1335" s="20">
        <f>IFERROR((F1335*G1335*H1335)/1000,0)</f>
        <v>0</v>
      </c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</row>
    <row r="1336" spans="1:35" s="3" customFormat="1" ht="15.75" customHeight="1" x14ac:dyDescent="0.25">
      <c r="A1336" s="18" t="s">
        <v>1467</v>
      </c>
      <c r="B1336" s="17" t="s">
        <v>31</v>
      </c>
      <c r="C1336" s="20">
        <v>0.06</v>
      </c>
      <c r="D1336" s="20">
        <v>0.66500000000000004</v>
      </c>
      <c r="E1336" s="20">
        <v>0.17</v>
      </c>
      <c r="F1336" s="20">
        <f t="shared" si="245"/>
        <v>0.29833333333333339</v>
      </c>
      <c r="G1336" s="20">
        <v>3334896.16</v>
      </c>
      <c r="H1336" s="27">
        <v>1.0358000000000001</v>
      </c>
      <c r="I1336" s="20">
        <f t="shared" ref="I1336:I1337" si="246">(F1336*G1336*H1336)/1000</f>
        <v>1030.5284903541869</v>
      </c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</row>
    <row r="1337" spans="1:35" s="3" customFormat="1" ht="15.75" customHeight="1" x14ac:dyDescent="0.25">
      <c r="A1337" s="18" t="s">
        <v>1468</v>
      </c>
      <c r="B1337" s="17" t="s">
        <v>1407</v>
      </c>
      <c r="C1337" s="20">
        <v>3.7240000000000002</v>
      </c>
      <c r="D1337" s="20">
        <v>0.45800000000000002</v>
      </c>
      <c r="E1337" s="20">
        <v>0.17</v>
      </c>
      <c r="F1337" s="20">
        <f t="shared" si="245"/>
        <v>1.4506666666666668</v>
      </c>
      <c r="G1337" s="20">
        <v>3943185.33</v>
      </c>
      <c r="H1337" s="27">
        <v>1.0358000000000001</v>
      </c>
      <c r="I1337" s="20">
        <f t="shared" si="246"/>
        <v>5925.0323798901773</v>
      </c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</row>
    <row r="1338" spans="1:35" s="3" customFormat="1" ht="15.75" customHeight="1" x14ac:dyDescent="0.25">
      <c r="A1338" s="18" t="s">
        <v>1469</v>
      </c>
      <c r="B1338" s="17" t="s">
        <v>1470</v>
      </c>
      <c r="C1338" s="20">
        <v>0</v>
      </c>
      <c r="D1338" s="20">
        <v>0</v>
      </c>
      <c r="E1338" s="20">
        <v>0</v>
      </c>
      <c r="F1338" s="20">
        <f t="shared" si="245"/>
        <v>0</v>
      </c>
      <c r="G1338" s="20" t="s">
        <v>17</v>
      </c>
      <c r="H1338" s="27">
        <v>1.0358000000000001</v>
      </c>
      <c r="I1338" s="20">
        <f t="shared" ref="I1338:I1339" si="247">IFERROR((F1338*G1338*H1338)/1000,0)</f>
        <v>0</v>
      </c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</row>
    <row r="1339" spans="1:35" s="3" customFormat="1" ht="15.75" customHeight="1" x14ac:dyDescent="0.25">
      <c r="A1339" s="18" t="s">
        <v>1438</v>
      </c>
      <c r="B1339" s="17" t="s">
        <v>1471</v>
      </c>
      <c r="C1339" s="20">
        <v>0</v>
      </c>
      <c r="D1339" s="20">
        <v>0</v>
      </c>
      <c r="E1339" s="20">
        <v>0</v>
      </c>
      <c r="F1339" s="20">
        <f t="shared" si="245"/>
        <v>0</v>
      </c>
      <c r="G1339" s="20" t="s">
        <v>17</v>
      </c>
      <c r="H1339" s="27">
        <v>1.0358000000000001</v>
      </c>
      <c r="I1339" s="20">
        <f t="shared" si="247"/>
        <v>0</v>
      </c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</row>
    <row r="1340" spans="1:35" s="3" customFormat="1" ht="15.75" customHeight="1" x14ac:dyDescent="0.25">
      <c r="A1340" s="18" t="s">
        <v>1472</v>
      </c>
      <c r="B1340" s="17" t="s">
        <v>31</v>
      </c>
      <c r="C1340" s="20">
        <v>0</v>
      </c>
      <c r="D1340" s="20">
        <v>0</v>
      </c>
      <c r="E1340" s="20">
        <v>0</v>
      </c>
      <c r="F1340" s="20">
        <f t="shared" si="245"/>
        <v>0</v>
      </c>
      <c r="G1340" s="20" t="s">
        <v>17</v>
      </c>
      <c r="H1340" s="27">
        <v>1.0358000000000001</v>
      </c>
      <c r="I1340" s="20">
        <v>0</v>
      </c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</row>
    <row r="1341" spans="1:35" s="3" customFormat="1" ht="15.75" customHeight="1" x14ac:dyDescent="0.25">
      <c r="A1341" s="18" t="s">
        <v>1473</v>
      </c>
      <c r="B1341" s="17" t="s">
        <v>1407</v>
      </c>
      <c r="C1341" s="20">
        <v>0</v>
      </c>
      <c r="D1341" s="20">
        <v>0</v>
      </c>
      <c r="E1341" s="20">
        <v>0</v>
      </c>
      <c r="F1341" s="20">
        <f t="shared" si="245"/>
        <v>0</v>
      </c>
      <c r="G1341" s="20" t="s">
        <v>17</v>
      </c>
      <c r="H1341" s="27">
        <v>1.0358000000000001</v>
      </c>
      <c r="I1341" s="20">
        <v>0</v>
      </c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</row>
    <row r="1342" spans="1:35" s="3" customFormat="1" ht="15.75" customHeight="1" x14ac:dyDescent="0.25">
      <c r="A1342" s="18" t="s">
        <v>1474</v>
      </c>
      <c r="B1342" s="17" t="s">
        <v>1409</v>
      </c>
      <c r="C1342" s="20">
        <v>0</v>
      </c>
      <c r="D1342" s="20">
        <v>0</v>
      </c>
      <c r="E1342" s="20">
        <v>0</v>
      </c>
      <c r="F1342" s="20">
        <f t="shared" si="245"/>
        <v>0</v>
      </c>
      <c r="G1342" s="20" t="s">
        <v>17</v>
      </c>
      <c r="H1342" s="27">
        <v>1.0358000000000001</v>
      </c>
      <c r="I1342" s="20">
        <v>0</v>
      </c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</row>
    <row r="1343" spans="1:35" s="3" customFormat="1" ht="15.75" customHeight="1" x14ac:dyDescent="0.25">
      <c r="A1343" s="18" t="s">
        <v>1475</v>
      </c>
      <c r="B1343" s="17" t="s">
        <v>1476</v>
      </c>
      <c r="C1343" s="20">
        <v>0.65</v>
      </c>
      <c r="D1343" s="20">
        <v>0</v>
      </c>
      <c r="E1343" s="20">
        <v>0</v>
      </c>
      <c r="F1343" s="20">
        <f>(C1343+D1343+E1343)/3</f>
        <v>0.21666666666666667</v>
      </c>
      <c r="G1343" s="20" t="s">
        <v>17</v>
      </c>
      <c r="H1343" s="27">
        <v>1.0358000000000001</v>
      </c>
      <c r="I1343" s="20">
        <v>0</v>
      </c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</row>
    <row r="1344" spans="1:35" s="3" customFormat="1" ht="15.75" customHeight="1" x14ac:dyDescent="0.25">
      <c r="A1344" s="18" t="s">
        <v>1475</v>
      </c>
      <c r="B1344" s="17" t="s">
        <v>23</v>
      </c>
      <c r="C1344" s="20">
        <v>0</v>
      </c>
      <c r="D1344" s="20">
        <v>0</v>
      </c>
      <c r="E1344" s="20">
        <v>0</v>
      </c>
      <c r="F1344" s="20">
        <f t="shared" ref="F1344:F1351" si="248">(C1344+D1344+E1344)/3</f>
        <v>0</v>
      </c>
      <c r="G1344" s="20" t="s">
        <v>17</v>
      </c>
      <c r="H1344" s="27">
        <v>1.0358000000000001</v>
      </c>
      <c r="I1344" s="20">
        <v>0</v>
      </c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</row>
    <row r="1345" spans="1:35" s="3" customFormat="1" ht="15.75" customHeight="1" x14ac:dyDescent="0.25">
      <c r="A1345" s="18" t="s">
        <v>1475</v>
      </c>
      <c r="B1345" s="17" t="s">
        <v>1477</v>
      </c>
      <c r="C1345" s="20">
        <v>0</v>
      </c>
      <c r="D1345" s="20">
        <v>0</v>
      </c>
      <c r="E1345" s="20">
        <v>0</v>
      </c>
      <c r="F1345" s="20">
        <f t="shared" si="248"/>
        <v>0</v>
      </c>
      <c r="G1345" s="20" t="s">
        <v>17</v>
      </c>
      <c r="H1345" s="27">
        <v>1.0358000000000001</v>
      </c>
      <c r="I1345" s="20">
        <f t="shared" ref="I1345" si="249">IFERROR((F1345*G1345*H1345)/1000,0)</f>
        <v>0</v>
      </c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</row>
    <row r="1346" spans="1:35" s="3" customFormat="1" ht="15.75" customHeight="1" x14ac:dyDescent="0.25">
      <c r="A1346" s="18" t="s">
        <v>1478</v>
      </c>
      <c r="B1346" s="17" t="s">
        <v>31</v>
      </c>
      <c r="C1346" s="20">
        <v>0</v>
      </c>
      <c r="D1346" s="20">
        <v>0</v>
      </c>
      <c r="E1346" s="20">
        <v>0</v>
      </c>
      <c r="F1346" s="20">
        <f t="shared" si="248"/>
        <v>0</v>
      </c>
      <c r="G1346" s="20" t="s">
        <v>17</v>
      </c>
      <c r="H1346" s="27">
        <v>1.0358000000000001</v>
      </c>
      <c r="I1346" s="20">
        <v>0</v>
      </c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</row>
    <row r="1347" spans="1:35" s="3" customFormat="1" ht="15.75" customHeight="1" x14ac:dyDescent="0.25">
      <c r="A1347" s="18" t="s">
        <v>1475</v>
      </c>
      <c r="B1347" s="17" t="s">
        <v>1479</v>
      </c>
      <c r="C1347" s="20">
        <v>0</v>
      </c>
      <c r="D1347" s="20">
        <v>0</v>
      </c>
      <c r="E1347" s="20">
        <v>0</v>
      </c>
      <c r="F1347" s="20">
        <f t="shared" si="248"/>
        <v>0</v>
      </c>
      <c r="G1347" s="20" t="s">
        <v>17</v>
      </c>
      <c r="H1347" s="27">
        <v>1.0358000000000001</v>
      </c>
      <c r="I1347" s="20">
        <f t="shared" ref="I1347" si="250">IFERROR((F1347*G1347*H1347)/1000,0)</f>
        <v>0</v>
      </c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</row>
    <row r="1348" spans="1:35" s="3" customFormat="1" ht="15.75" customHeight="1" x14ac:dyDescent="0.25">
      <c r="A1348" s="18" t="s">
        <v>1480</v>
      </c>
      <c r="B1348" s="17" t="s">
        <v>1407</v>
      </c>
      <c r="C1348" s="20">
        <v>0</v>
      </c>
      <c r="D1348" s="20">
        <v>0</v>
      </c>
      <c r="E1348" s="20">
        <v>0</v>
      </c>
      <c r="F1348" s="20">
        <f t="shared" si="248"/>
        <v>0</v>
      </c>
      <c r="G1348" s="20" t="s">
        <v>17</v>
      </c>
      <c r="H1348" s="27">
        <v>1.0358000000000001</v>
      </c>
      <c r="I1348" s="20">
        <v>0</v>
      </c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</row>
    <row r="1349" spans="1:35" s="3" customFormat="1" ht="15.75" customHeight="1" x14ac:dyDescent="0.25">
      <c r="A1349" s="18" t="s">
        <v>1481</v>
      </c>
      <c r="B1349" s="17" t="s">
        <v>1409</v>
      </c>
      <c r="C1349" s="20">
        <v>0</v>
      </c>
      <c r="D1349" s="20">
        <v>0</v>
      </c>
      <c r="E1349" s="20">
        <v>0</v>
      </c>
      <c r="F1349" s="20">
        <f t="shared" si="248"/>
        <v>0</v>
      </c>
      <c r="G1349" s="20" t="s">
        <v>17</v>
      </c>
      <c r="H1349" s="27">
        <v>1.0358000000000001</v>
      </c>
      <c r="I1349" s="20">
        <v>0</v>
      </c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</row>
    <row r="1350" spans="1:35" s="3" customFormat="1" ht="15.75" customHeight="1" x14ac:dyDescent="0.25">
      <c r="A1350" s="18" t="s">
        <v>1482</v>
      </c>
      <c r="B1350" s="17" t="s">
        <v>1483</v>
      </c>
      <c r="C1350" s="20">
        <v>0</v>
      </c>
      <c r="D1350" s="20">
        <v>0</v>
      </c>
      <c r="E1350" s="20">
        <v>0</v>
      </c>
      <c r="F1350" s="20">
        <f t="shared" si="248"/>
        <v>0</v>
      </c>
      <c r="G1350" s="20" t="s">
        <v>17</v>
      </c>
      <c r="H1350" s="27">
        <v>1.0358000000000001</v>
      </c>
      <c r="I1350" s="20">
        <v>0</v>
      </c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</row>
    <row r="1351" spans="1:35" s="3" customFormat="1" ht="15.75" customHeight="1" x14ac:dyDescent="0.25">
      <c r="A1351" s="18" t="s">
        <v>1475</v>
      </c>
      <c r="B1351" s="17" t="s">
        <v>1484</v>
      </c>
      <c r="C1351" s="20">
        <v>0</v>
      </c>
      <c r="D1351" s="20">
        <v>0</v>
      </c>
      <c r="E1351" s="20">
        <v>0</v>
      </c>
      <c r="F1351" s="20">
        <f t="shared" si="248"/>
        <v>0</v>
      </c>
      <c r="G1351" s="20" t="s">
        <v>17</v>
      </c>
      <c r="H1351" s="27">
        <v>1.0358000000000001</v>
      </c>
      <c r="I1351" s="20">
        <f t="shared" ref="I1351" si="251">IFERROR((F1351*G1351*H1351)/1000,0)</f>
        <v>0</v>
      </c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</row>
    <row r="1352" spans="1:35" s="3" customFormat="1" ht="110.25" customHeight="1" x14ac:dyDescent="0.25">
      <c r="A1352" s="18" t="s">
        <v>1485</v>
      </c>
      <c r="B1352" s="17" t="s">
        <v>1409</v>
      </c>
      <c r="C1352" s="20">
        <v>0.65</v>
      </c>
      <c r="D1352" s="20">
        <v>0</v>
      </c>
      <c r="E1352" s="20">
        <v>0</v>
      </c>
      <c r="F1352" s="20">
        <f t="shared" si="245"/>
        <v>0.21666666666666667</v>
      </c>
      <c r="G1352" s="20">
        <v>4138271.85</v>
      </c>
      <c r="H1352" s="27">
        <v>1.0358000000000001</v>
      </c>
      <c r="I1352" s="20">
        <f t="shared" ref="I1352" si="252">F1352*G1352*H1352/1000</f>
        <v>928.72476281650006</v>
      </c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</row>
    <row r="1353" spans="1:35" s="3" customFormat="1" ht="31.5" customHeight="1" x14ac:dyDescent="0.25">
      <c r="A1353" s="18" t="s">
        <v>1475</v>
      </c>
      <c r="B1353" s="17" t="s">
        <v>1486</v>
      </c>
      <c r="C1353" s="20">
        <v>0</v>
      </c>
      <c r="D1353" s="20">
        <v>0</v>
      </c>
      <c r="E1353" s="20">
        <v>0</v>
      </c>
      <c r="F1353" s="20">
        <f t="shared" si="245"/>
        <v>0</v>
      </c>
      <c r="G1353" s="20" t="s">
        <v>17</v>
      </c>
      <c r="H1353" s="27">
        <v>1.0358000000000001</v>
      </c>
      <c r="I1353" s="20">
        <f t="shared" ref="I1353" si="253">IFERROR((F1353*G1353*H1353)/1000,0)</f>
        <v>0</v>
      </c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</row>
    <row r="1354" spans="1:35" s="3" customFormat="1" ht="15.75" customHeight="1" x14ac:dyDescent="0.25">
      <c r="A1354" s="18" t="s">
        <v>1487</v>
      </c>
      <c r="B1354" s="17" t="s">
        <v>1409</v>
      </c>
      <c r="C1354" s="20">
        <v>0</v>
      </c>
      <c r="D1354" s="20">
        <v>0</v>
      </c>
      <c r="E1354" s="20">
        <v>0</v>
      </c>
      <c r="F1354" s="20">
        <f t="shared" si="245"/>
        <v>0</v>
      </c>
      <c r="G1354" s="20" t="s">
        <v>17</v>
      </c>
      <c r="H1354" s="27">
        <v>1.0358000000000001</v>
      </c>
      <c r="I1354" s="20">
        <v>0</v>
      </c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</row>
    <row r="1355" spans="1:35" s="3" customFormat="1" ht="15.75" customHeight="1" x14ac:dyDescent="0.25">
      <c r="A1355" s="18" t="s">
        <v>1475</v>
      </c>
      <c r="B1355" s="17" t="s">
        <v>1488</v>
      </c>
      <c r="C1355" s="20">
        <v>0</v>
      </c>
      <c r="D1355" s="20">
        <v>0</v>
      </c>
      <c r="E1355" s="20">
        <v>0</v>
      </c>
      <c r="F1355" s="20">
        <f t="shared" si="245"/>
        <v>0</v>
      </c>
      <c r="G1355" s="20" t="s">
        <v>17</v>
      </c>
      <c r="H1355" s="27">
        <v>1.0358000000000001</v>
      </c>
      <c r="I1355" s="20">
        <f t="shared" ref="I1355" si="254">IFERROR((F1355*G1355*H1355)/1000,0)</f>
        <v>0</v>
      </c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</row>
    <row r="1356" spans="1:35" s="3" customFormat="1" ht="15.75" customHeight="1" x14ac:dyDescent="0.25">
      <c r="A1356" s="18" t="s">
        <v>1489</v>
      </c>
      <c r="B1356" s="17" t="s">
        <v>1409</v>
      </c>
      <c r="C1356" s="20">
        <v>0</v>
      </c>
      <c r="D1356" s="20">
        <v>0</v>
      </c>
      <c r="E1356" s="20">
        <v>0</v>
      </c>
      <c r="F1356" s="20">
        <f t="shared" si="245"/>
        <v>0</v>
      </c>
      <c r="G1356" s="20" t="s">
        <v>17</v>
      </c>
      <c r="H1356" s="27">
        <v>1.0358000000000001</v>
      </c>
      <c r="I1356" s="20">
        <v>0</v>
      </c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</row>
    <row r="1357" spans="1:35" s="3" customFormat="1" ht="15.75" customHeight="1" x14ac:dyDescent="0.25">
      <c r="A1357" s="18" t="s">
        <v>1475</v>
      </c>
      <c r="B1357" s="17" t="s">
        <v>1490</v>
      </c>
      <c r="C1357" s="20">
        <v>0</v>
      </c>
      <c r="D1357" s="20">
        <v>0</v>
      </c>
      <c r="E1357" s="20">
        <v>0</v>
      </c>
      <c r="F1357" s="20">
        <f t="shared" si="245"/>
        <v>0</v>
      </c>
      <c r="G1357" s="20" t="s">
        <v>17</v>
      </c>
      <c r="H1357" s="27">
        <v>1.0358000000000001</v>
      </c>
      <c r="I1357" s="20">
        <f t="shared" ref="I1357:I1358" si="255">IFERROR((F1357*G1357*H1357)/1000,0)</f>
        <v>0</v>
      </c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</row>
    <row r="1358" spans="1:35" s="3" customFormat="1" ht="31.5" customHeight="1" x14ac:dyDescent="0.25">
      <c r="A1358" s="18" t="s">
        <v>1475</v>
      </c>
      <c r="B1358" s="17" t="s">
        <v>1491</v>
      </c>
      <c r="C1358" s="20">
        <v>0</v>
      </c>
      <c r="D1358" s="20">
        <v>0</v>
      </c>
      <c r="E1358" s="20">
        <v>0</v>
      </c>
      <c r="F1358" s="20">
        <f t="shared" si="245"/>
        <v>0</v>
      </c>
      <c r="G1358" s="20" t="s">
        <v>17</v>
      </c>
      <c r="H1358" s="27">
        <v>1.0358000000000001</v>
      </c>
      <c r="I1358" s="20">
        <f t="shared" si="255"/>
        <v>0</v>
      </c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</row>
    <row r="1359" spans="1:35" s="3" customFormat="1" ht="31.5" customHeight="1" x14ac:dyDescent="0.25">
      <c r="A1359" s="18" t="s">
        <v>1492</v>
      </c>
      <c r="B1359" s="17" t="s">
        <v>1409</v>
      </c>
      <c r="C1359" s="20">
        <v>0</v>
      </c>
      <c r="D1359" s="20">
        <v>0</v>
      </c>
      <c r="E1359" s="20">
        <v>0</v>
      </c>
      <c r="F1359" s="20">
        <f t="shared" si="245"/>
        <v>0</v>
      </c>
      <c r="G1359" s="20" t="s">
        <v>17</v>
      </c>
      <c r="H1359" s="27">
        <v>1.0358000000000001</v>
      </c>
      <c r="I1359" s="20">
        <v>0</v>
      </c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</row>
    <row r="1360" spans="1:35" s="3" customFormat="1" ht="31.5" customHeight="1" x14ac:dyDescent="0.25">
      <c r="A1360" s="18" t="s">
        <v>1475</v>
      </c>
      <c r="B1360" s="17" t="s">
        <v>1493</v>
      </c>
      <c r="C1360" s="20">
        <v>0</v>
      </c>
      <c r="D1360" s="20">
        <v>0</v>
      </c>
      <c r="E1360" s="20">
        <v>0</v>
      </c>
      <c r="F1360" s="20">
        <f t="shared" si="245"/>
        <v>0</v>
      </c>
      <c r="G1360" s="20" t="s">
        <v>17</v>
      </c>
      <c r="H1360" s="27">
        <v>1.0358000000000001</v>
      </c>
      <c r="I1360" s="20">
        <v>0</v>
      </c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</row>
    <row r="1361" spans="1:35" s="3" customFormat="1" ht="15.75" customHeight="1" x14ac:dyDescent="0.25">
      <c r="A1361" s="18" t="s">
        <v>1475</v>
      </c>
      <c r="B1361" s="17" t="s">
        <v>49</v>
      </c>
      <c r="C1361" s="20">
        <v>0</v>
      </c>
      <c r="D1361" s="20">
        <v>0</v>
      </c>
      <c r="E1361" s="20">
        <v>0</v>
      </c>
      <c r="F1361" s="20">
        <f t="shared" si="245"/>
        <v>0</v>
      </c>
      <c r="G1361" s="20" t="s">
        <v>17</v>
      </c>
      <c r="H1361" s="27">
        <v>1.0358000000000001</v>
      </c>
      <c r="I1361" s="20">
        <v>0</v>
      </c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</row>
    <row r="1362" spans="1:35" s="3" customFormat="1" ht="31.5" customHeight="1" x14ac:dyDescent="0.25">
      <c r="A1362" s="18" t="s">
        <v>1475</v>
      </c>
      <c r="B1362" s="17" t="s">
        <v>1494</v>
      </c>
      <c r="C1362" s="20">
        <v>0</v>
      </c>
      <c r="D1362" s="20">
        <v>0</v>
      </c>
      <c r="E1362" s="20">
        <v>0</v>
      </c>
      <c r="F1362" s="20">
        <f t="shared" si="245"/>
        <v>0</v>
      </c>
      <c r="G1362" s="20" t="s">
        <v>17</v>
      </c>
      <c r="H1362" s="27">
        <v>1.0358000000000001</v>
      </c>
      <c r="I1362" s="20">
        <v>0</v>
      </c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</row>
    <row r="1363" spans="1:35" s="3" customFormat="1" ht="31.5" customHeight="1" x14ac:dyDescent="0.25">
      <c r="A1363" s="18" t="s">
        <v>1495</v>
      </c>
      <c r="B1363" s="17" t="s">
        <v>1496</v>
      </c>
      <c r="C1363" s="20">
        <v>0</v>
      </c>
      <c r="D1363" s="20">
        <v>0</v>
      </c>
      <c r="E1363" s="20">
        <v>0</v>
      </c>
      <c r="F1363" s="20">
        <v>0</v>
      </c>
      <c r="G1363" s="20">
        <v>31228.44</v>
      </c>
      <c r="H1363" s="27">
        <v>1.0369999999999999</v>
      </c>
      <c r="I1363" s="20">
        <f>IFERROR((F1363*G1363*H1363)/1000,0)</f>
        <v>0</v>
      </c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</row>
    <row r="1364" spans="1:35" s="3" customFormat="1" ht="31.5" customHeight="1" x14ac:dyDescent="0.25">
      <c r="A1364" s="18" t="s">
        <v>1497</v>
      </c>
      <c r="B1364" s="17" t="s">
        <v>122</v>
      </c>
      <c r="C1364" s="20">
        <v>4.3899999999999997</v>
      </c>
      <c r="D1364" s="20">
        <v>1.9610000000000001</v>
      </c>
      <c r="E1364" s="20">
        <v>2.153</v>
      </c>
      <c r="F1364" s="20">
        <f t="shared" ref="F1364:F1390" si="256">(C1364+D1364+E1364)/3</f>
        <v>2.8346666666666667</v>
      </c>
      <c r="G1364" s="20" t="s">
        <v>17</v>
      </c>
      <c r="H1364" s="27">
        <v>1.0369999999999999</v>
      </c>
      <c r="I1364" s="20">
        <f>SUM(I1366:I1381)+SUM(I1385:I1409)</f>
        <v>146570.75084463443</v>
      </c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</row>
    <row r="1365" spans="1:35" s="3" customFormat="1" ht="15.75" customHeight="1" x14ac:dyDescent="0.25">
      <c r="A1365" s="18" t="s">
        <v>1497</v>
      </c>
      <c r="B1365" s="17" t="s">
        <v>23</v>
      </c>
      <c r="C1365" s="20">
        <v>0</v>
      </c>
      <c r="D1365" s="20">
        <v>0</v>
      </c>
      <c r="E1365" s="20">
        <v>0</v>
      </c>
      <c r="F1365" s="20">
        <f t="shared" si="256"/>
        <v>0</v>
      </c>
      <c r="G1365" s="20" t="s">
        <v>17</v>
      </c>
      <c r="H1365" s="27">
        <v>1.0369999999999999</v>
      </c>
      <c r="I1365" s="20">
        <v>0</v>
      </c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</row>
    <row r="1366" spans="1:35" s="3" customFormat="1" ht="31.5" customHeight="1" x14ac:dyDescent="0.25">
      <c r="A1366" s="18" t="s">
        <v>1498</v>
      </c>
      <c r="B1366" s="17" t="s">
        <v>1499</v>
      </c>
      <c r="C1366" s="20">
        <v>0</v>
      </c>
      <c r="D1366" s="20">
        <v>0</v>
      </c>
      <c r="E1366" s="20">
        <v>0</v>
      </c>
      <c r="F1366" s="20">
        <f t="shared" si="256"/>
        <v>0</v>
      </c>
      <c r="G1366" s="20" t="s">
        <v>17</v>
      </c>
      <c r="H1366" s="27">
        <v>1.0369999999999999</v>
      </c>
      <c r="I1366" s="20">
        <f t="shared" ref="I1366:I1383" si="257">IFERROR((F1366*G1366*H1366)/1000,0)</f>
        <v>0</v>
      </c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</row>
    <row r="1367" spans="1:35" s="3" customFormat="1" ht="31.5" customHeight="1" x14ac:dyDescent="0.25">
      <c r="A1367" s="18" t="s">
        <v>1500</v>
      </c>
      <c r="B1367" s="17" t="s">
        <v>1501</v>
      </c>
      <c r="C1367" s="20">
        <v>0</v>
      </c>
      <c r="D1367" s="20">
        <v>0</v>
      </c>
      <c r="E1367" s="20">
        <v>0</v>
      </c>
      <c r="F1367" s="20">
        <f t="shared" si="256"/>
        <v>0</v>
      </c>
      <c r="G1367" s="20" t="s">
        <v>17</v>
      </c>
      <c r="H1367" s="27">
        <v>1.0369999999999999</v>
      </c>
      <c r="I1367" s="20">
        <f t="shared" si="257"/>
        <v>0</v>
      </c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</row>
    <row r="1368" spans="1:35" s="3" customFormat="1" ht="15.75" customHeight="1" x14ac:dyDescent="0.25">
      <c r="A1368" s="18" t="s">
        <v>1502</v>
      </c>
      <c r="B1368" s="17" t="s">
        <v>1503</v>
      </c>
      <c r="C1368" s="20">
        <v>0</v>
      </c>
      <c r="D1368" s="20">
        <v>0</v>
      </c>
      <c r="E1368" s="20">
        <v>0</v>
      </c>
      <c r="F1368" s="20">
        <f t="shared" si="256"/>
        <v>0</v>
      </c>
      <c r="G1368" s="20" t="s">
        <v>17</v>
      </c>
      <c r="H1368" s="27">
        <v>1.0369999999999999</v>
      </c>
      <c r="I1368" s="20">
        <f t="shared" si="257"/>
        <v>0</v>
      </c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</row>
    <row r="1369" spans="1:35" s="3" customFormat="1" ht="15.75" customHeight="1" x14ac:dyDescent="0.25">
      <c r="A1369" s="18" t="s">
        <v>1504</v>
      </c>
      <c r="B1369" s="17" t="s">
        <v>1505</v>
      </c>
      <c r="C1369" s="20">
        <v>0</v>
      </c>
      <c r="D1369" s="20">
        <v>0</v>
      </c>
      <c r="E1369" s="20">
        <v>0</v>
      </c>
      <c r="F1369" s="20">
        <f t="shared" si="256"/>
        <v>0</v>
      </c>
      <c r="G1369" s="20" t="s">
        <v>17</v>
      </c>
      <c r="H1369" s="27">
        <v>1.0369999999999999</v>
      </c>
      <c r="I1369" s="20">
        <f t="shared" si="257"/>
        <v>0</v>
      </c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</row>
    <row r="1370" spans="1:35" s="3" customFormat="1" ht="15.75" customHeight="1" x14ac:dyDescent="0.25">
      <c r="A1370" s="18" t="s">
        <v>1506</v>
      </c>
      <c r="B1370" s="17" t="s">
        <v>1507</v>
      </c>
      <c r="C1370" s="20">
        <v>0</v>
      </c>
      <c r="D1370" s="20">
        <v>0</v>
      </c>
      <c r="E1370" s="20">
        <v>0</v>
      </c>
      <c r="F1370" s="20">
        <f t="shared" si="256"/>
        <v>0</v>
      </c>
      <c r="G1370" s="20" t="s">
        <v>17</v>
      </c>
      <c r="H1370" s="27">
        <v>1.0369999999999999</v>
      </c>
      <c r="I1370" s="20">
        <f t="shared" si="257"/>
        <v>0</v>
      </c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</row>
    <row r="1371" spans="1:35" s="3" customFormat="1" ht="31.5" customHeight="1" x14ac:dyDescent="0.25">
      <c r="A1371" s="18" t="s">
        <v>1508</v>
      </c>
      <c r="B1371" s="17" t="s">
        <v>1503</v>
      </c>
      <c r="C1371" s="20">
        <v>0</v>
      </c>
      <c r="D1371" s="20">
        <v>0</v>
      </c>
      <c r="E1371" s="20">
        <v>0</v>
      </c>
      <c r="F1371" s="20">
        <f t="shared" si="256"/>
        <v>0</v>
      </c>
      <c r="G1371" s="20" t="s">
        <v>17</v>
      </c>
      <c r="H1371" s="27">
        <v>1.0369999999999999</v>
      </c>
      <c r="I1371" s="20">
        <f t="shared" si="257"/>
        <v>0</v>
      </c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</row>
    <row r="1372" spans="1:35" s="3" customFormat="1" ht="31.5" customHeight="1" x14ac:dyDescent="0.25">
      <c r="A1372" s="18" t="s">
        <v>1509</v>
      </c>
      <c r="B1372" s="17" t="s">
        <v>1505</v>
      </c>
      <c r="C1372" s="20">
        <v>0</v>
      </c>
      <c r="D1372" s="20">
        <v>0</v>
      </c>
      <c r="E1372" s="20">
        <v>0</v>
      </c>
      <c r="F1372" s="20">
        <f t="shared" si="256"/>
        <v>0</v>
      </c>
      <c r="G1372" s="20" t="s">
        <v>17</v>
      </c>
      <c r="H1372" s="27">
        <v>1.0369999999999999</v>
      </c>
      <c r="I1372" s="20">
        <f t="shared" si="257"/>
        <v>0</v>
      </c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</row>
    <row r="1373" spans="1:35" s="3" customFormat="1" ht="15.75" customHeight="1" x14ac:dyDescent="0.25">
      <c r="A1373" s="18" t="s">
        <v>1510</v>
      </c>
      <c r="B1373" s="17" t="s">
        <v>1511</v>
      </c>
      <c r="C1373" s="20">
        <v>0</v>
      </c>
      <c r="D1373" s="20">
        <v>0</v>
      </c>
      <c r="E1373" s="20">
        <v>0</v>
      </c>
      <c r="F1373" s="20">
        <f t="shared" si="256"/>
        <v>0</v>
      </c>
      <c r="G1373" s="20" t="s">
        <v>17</v>
      </c>
      <c r="H1373" s="27">
        <v>1.0369999999999999</v>
      </c>
      <c r="I1373" s="20">
        <f t="shared" si="257"/>
        <v>0</v>
      </c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</row>
    <row r="1374" spans="1:35" s="3" customFormat="1" ht="31.5" customHeight="1" x14ac:dyDescent="0.25">
      <c r="A1374" s="18" t="s">
        <v>1512</v>
      </c>
      <c r="B1374" s="17" t="s">
        <v>1513</v>
      </c>
      <c r="C1374" s="20">
        <v>0</v>
      </c>
      <c r="D1374" s="20">
        <v>0</v>
      </c>
      <c r="E1374" s="20">
        <v>0</v>
      </c>
      <c r="F1374" s="20">
        <f t="shared" si="256"/>
        <v>0</v>
      </c>
      <c r="G1374" s="20" t="s">
        <v>17</v>
      </c>
      <c r="H1374" s="27">
        <v>1.0369999999999999</v>
      </c>
      <c r="I1374" s="20">
        <f t="shared" si="257"/>
        <v>0</v>
      </c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</row>
    <row r="1375" spans="1:35" s="3" customFormat="1" ht="31.5" customHeight="1" x14ac:dyDescent="0.25">
      <c r="A1375" s="18" t="s">
        <v>1514</v>
      </c>
      <c r="B1375" s="17" t="s">
        <v>1515</v>
      </c>
      <c r="C1375" s="20">
        <v>0</v>
      </c>
      <c r="D1375" s="20">
        <v>0</v>
      </c>
      <c r="E1375" s="20">
        <v>0</v>
      </c>
      <c r="F1375" s="20">
        <f t="shared" si="256"/>
        <v>0</v>
      </c>
      <c r="G1375" s="20" t="s">
        <v>17</v>
      </c>
      <c r="H1375" s="27">
        <v>1.0369999999999999</v>
      </c>
      <c r="I1375" s="20">
        <f t="shared" si="257"/>
        <v>0</v>
      </c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</row>
    <row r="1376" spans="1:35" s="3" customFormat="1" ht="15.75" customHeight="1" x14ac:dyDescent="0.25">
      <c r="A1376" s="18" t="s">
        <v>1516</v>
      </c>
      <c r="B1376" s="17" t="s">
        <v>1517</v>
      </c>
      <c r="C1376" s="20">
        <v>0</v>
      </c>
      <c r="D1376" s="20">
        <v>0</v>
      </c>
      <c r="E1376" s="20">
        <v>0</v>
      </c>
      <c r="F1376" s="20">
        <f t="shared" si="256"/>
        <v>0</v>
      </c>
      <c r="G1376" s="20" t="s">
        <v>17</v>
      </c>
      <c r="H1376" s="27">
        <v>1.0369999999999999</v>
      </c>
      <c r="I1376" s="20">
        <f t="shared" si="257"/>
        <v>0</v>
      </c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</row>
    <row r="1377" spans="1:35" s="3" customFormat="1" ht="31.5" customHeight="1" x14ac:dyDescent="0.25">
      <c r="A1377" s="18" t="s">
        <v>1518</v>
      </c>
      <c r="B1377" s="17" t="s">
        <v>1519</v>
      </c>
      <c r="C1377" s="20">
        <v>0</v>
      </c>
      <c r="D1377" s="20">
        <v>0</v>
      </c>
      <c r="E1377" s="20">
        <v>0</v>
      </c>
      <c r="F1377" s="20">
        <f t="shared" si="256"/>
        <v>0</v>
      </c>
      <c r="G1377" s="20" t="s">
        <v>17</v>
      </c>
      <c r="H1377" s="27">
        <v>1.0369999999999999</v>
      </c>
      <c r="I1377" s="20">
        <f t="shared" si="257"/>
        <v>0</v>
      </c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</row>
    <row r="1378" spans="1:35" s="3" customFormat="1" ht="15.75" customHeight="1" x14ac:dyDescent="0.25">
      <c r="A1378" s="18" t="s">
        <v>1520</v>
      </c>
      <c r="B1378" s="17" t="s">
        <v>1515</v>
      </c>
      <c r="C1378" s="20">
        <v>0</v>
      </c>
      <c r="D1378" s="20">
        <v>0</v>
      </c>
      <c r="E1378" s="20">
        <v>0</v>
      </c>
      <c r="F1378" s="20">
        <f t="shared" si="256"/>
        <v>0</v>
      </c>
      <c r="G1378" s="20" t="s">
        <v>17</v>
      </c>
      <c r="H1378" s="27">
        <v>1.0369999999999999</v>
      </c>
      <c r="I1378" s="20">
        <f t="shared" si="257"/>
        <v>0</v>
      </c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</row>
    <row r="1379" spans="1:35" s="3" customFormat="1" ht="15.75" customHeight="1" x14ac:dyDescent="0.25">
      <c r="A1379" s="18" t="s">
        <v>1521</v>
      </c>
      <c r="B1379" s="17" t="s">
        <v>1522</v>
      </c>
      <c r="C1379" s="20">
        <v>0</v>
      </c>
      <c r="D1379" s="20">
        <v>0</v>
      </c>
      <c r="E1379" s="20">
        <v>0</v>
      </c>
      <c r="F1379" s="20">
        <f t="shared" si="256"/>
        <v>0</v>
      </c>
      <c r="G1379" s="20" t="s">
        <v>17</v>
      </c>
      <c r="H1379" s="27">
        <v>1.0369999999999999</v>
      </c>
      <c r="I1379" s="20">
        <f t="shared" si="257"/>
        <v>0</v>
      </c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</row>
    <row r="1380" spans="1:35" s="3" customFormat="1" ht="15.75" customHeight="1" x14ac:dyDescent="0.25">
      <c r="A1380" s="18" t="s">
        <v>1523</v>
      </c>
      <c r="B1380" s="17" t="s">
        <v>1517</v>
      </c>
      <c r="C1380" s="20">
        <v>0</v>
      </c>
      <c r="D1380" s="20">
        <v>0</v>
      </c>
      <c r="E1380" s="20">
        <v>0</v>
      </c>
      <c r="F1380" s="20">
        <f t="shared" si="256"/>
        <v>0</v>
      </c>
      <c r="G1380" s="20" t="s">
        <v>17</v>
      </c>
      <c r="H1380" s="27">
        <v>1.0369999999999999</v>
      </c>
      <c r="I1380" s="20">
        <f t="shared" si="257"/>
        <v>0</v>
      </c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</row>
    <row r="1381" spans="1:35" s="3" customFormat="1" ht="15.75" customHeight="1" x14ac:dyDescent="0.25">
      <c r="A1381" s="18" t="s">
        <v>1524</v>
      </c>
      <c r="B1381" s="17" t="s">
        <v>1525</v>
      </c>
      <c r="C1381" s="20">
        <v>0</v>
      </c>
      <c r="D1381" s="20">
        <v>0</v>
      </c>
      <c r="E1381" s="20">
        <v>0</v>
      </c>
      <c r="F1381" s="20">
        <f t="shared" si="256"/>
        <v>0</v>
      </c>
      <c r="G1381" s="20" t="s">
        <v>17</v>
      </c>
      <c r="H1381" s="27">
        <v>1.0369999999999999</v>
      </c>
      <c r="I1381" s="20">
        <f t="shared" si="257"/>
        <v>0</v>
      </c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</row>
    <row r="1382" spans="1:35" s="3" customFormat="1" ht="31.5" customHeight="1" x14ac:dyDescent="0.25">
      <c r="A1382" s="18" t="s">
        <v>1526</v>
      </c>
      <c r="B1382" s="17" t="s">
        <v>1522</v>
      </c>
      <c r="C1382" s="20">
        <v>0</v>
      </c>
      <c r="D1382" s="20">
        <v>0</v>
      </c>
      <c r="E1382" s="20">
        <v>0</v>
      </c>
      <c r="F1382" s="20">
        <f t="shared" si="256"/>
        <v>0</v>
      </c>
      <c r="G1382" s="20" t="s">
        <v>17</v>
      </c>
      <c r="H1382" s="27">
        <v>1.0369999999999999</v>
      </c>
      <c r="I1382" s="20">
        <f t="shared" si="257"/>
        <v>0</v>
      </c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</row>
    <row r="1383" spans="1:35" s="3" customFormat="1" ht="31.5" customHeight="1" x14ac:dyDescent="0.25">
      <c r="A1383" s="18" t="s">
        <v>1527</v>
      </c>
      <c r="B1383" s="17" t="s">
        <v>1517</v>
      </c>
      <c r="C1383" s="20">
        <v>0</v>
      </c>
      <c r="D1383" s="20">
        <v>0</v>
      </c>
      <c r="E1383" s="20">
        <v>0</v>
      </c>
      <c r="F1383" s="20">
        <f t="shared" si="256"/>
        <v>0</v>
      </c>
      <c r="G1383" s="20" t="s">
        <v>17</v>
      </c>
      <c r="H1383" s="27">
        <v>1.0369999999999999</v>
      </c>
      <c r="I1383" s="20">
        <f t="shared" si="257"/>
        <v>0</v>
      </c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</row>
    <row r="1384" spans="1:35" s="3" customFormat="1" ht="15.75" customHeight="1" x14ac:dyDescent="0.25">
      <c r="A1384" s="18" t="s">
        <v>1497</v>
      </c>
      <c r="B1384" s="17" t="s">
        <v>49</v>
      </c>
      <c r="C1384" s="20">
        <v>0</v>
      </c>
      <c r="D1384" s="20">
        <v>0</v>
      </c>
      <c r="E1384" s="20">
        <v>0</v>
      </c>
      <c r="F1384" s="20">
        <f t="shared" si="256"/>
        <v>0</v>
      </c>
      <c r="G1384" s="20" t="s">
        <v>17</v>
      </c>
      <c r="H1384" s="27">
        <v>1.0369999999999999</v>
      </c>
      <c r="I1384" s="20">
        <v>0</v>
      </c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</row>
    <row r="1385" spans="1:35" s="3" customFormat="1" ht="31.5" customHeight="1" x14ac:dyDescent="0.25">
      <c r="A1385" s="18" t="s">
        <v>1528</v>
      </c>
      <c r="B1385" s="17" t="s">
        <v>1529</v>
      </c>
      <c r="C1385" s="20">
        <v>0.15</v>
      </c>
      <c r="D1385" s="20">
        <v>0.2</v>
      </c>
      <c r="E1385" s="20">
        <v>2.5000000000000001E-2</v>
      </c>
      <c r="F1385" s="20">
        <f t="shared" si="256"/>
        <v>0.125</v>
      </c>
      <c r="G1385" s="20">
        <v>16158.63</v>
      </c>
      <c r="H1385" s="27">
        <v>1.0369999999999999</v>
      </c>
      <c r="I1385" s="20">
        <f t="shared" ref="I1385:I1399" si="258">IFERROR((F1385*G1385*H1385)/1000,0)</f>
        <v>2.0945624137499999</v>
      </c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</row>
    <row r="1386" spans="1:35" s="3" customFormat="1" ht="31.5" customHeight="1" x14ac:dyDescent="0.25">
      <c r="A1386" s="18" t="s">
        <v>1530</v>
      </c>
      <c r="B1386" s="17" t="s">
        <v>1503</v>
      </c>
      <c r="C1386" s="20">
        <v>0</v>
      </c>
      <c r="D1386" s="20">
        <v>0</v>
      </c>
      <c r="E1386" s="20">
        <v>0</v>
      </c>
      <c r="F1386" s="20">
        <f t="shared" si="256"/>
        <v>0</v>
      </c>
      <c r="G1386" s="20">
        <v>16158.63</v>
      </c>
      <c r="H1386" s="27">
        <v>1.0369999999999999</v>
      </c>
      <c r="I1386" s="20">
        <f t="shared" si="258"/>
        <v>0</v>
      </c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</row>
    <row r="1387" spans="1:35" s="3" customFormat="1" ht="31.5" customHeight="1" x14ac:dyDescent="0.25">
      <c r="A1387" s="18" t="s">
        <v>1531</v>
      </c>
      <c r="B1387" s="17" t="s">
        <v>1505</v>
      </c>
      <c r="C1387" s="20">
        <v>0</v>
      </c>
      <c r="D1387" s="20">
        <v>0</v>
      </c>
      <c r="E1387" s="20">
        <v>0</v>
      </c>
      <c r="F1387" s="20">
        <f t="shared" si="256"/>
        <v>0</v>
      </c>
      <c r="G1387" s="20">
        <v>16158.63</v>
      </c>
      <c r="H1387" s="27">
        <v>1.0369999999999999</v>
      </c>
      <c r="I1387" s="20">
        <f t="shared" si="258"/>
        <v>0</v>
      </c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</row>
    <row r="1388" spans="1:35" s="3" customFormat="1" ht="15.75" customHeight="1" x14ac:dyDescent="0.25">
      <c r="A1388" s="18" t="s">
        <v>1532</v>
      </c>
      <c r="B1388" s="17" t="s">
        <v>1533</v>
      </c>
      <c r="C1388" s="20">
        <v>0.04</v>
      </c>
      <c r="D1388" s="20">
        <v>0</v>
      </c>
      <c r="E1388" s="20">
        <v>0.04</v>
      </c>
      <c r="F1388" s="20">
        <f t="shared" si="256"/>
        <v>2.6666666666666668E-2</v>
      </c>
      <c r="G1388" s="20">
        <v>10461.68</v>
      </c>
      <c r="H1388" s="27">
        <v>1.0369999999999999</v>
      </c>
      <c r="I1388" s="20">
        <f t="shared" si="258"/>
        <v>0.28930032426666669</v>
      </c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</row>
    <row r="1389" spans="1:35" s="3" customFormat="1" ht="31.5" customHeight="1" x14ac:dyDescent="0.25">
      <c r="A1389" s="18" t="s">
        <v>1534</v>
      </c>
      <c r="B1389" s="17" t="s">
        <v>1503</v>
      </c>
      <c r="C1389" s="20">
        <v>0</v>
      </c>
      <c r="D1389" s="20">
        <v>0</v>
      </c>
      <c r="E1389" s="20">
        <v>0</v>
      </c>
      <c r="F1389" s="20">
        <f t="shared" si="256"/>
        <v>0</v>
      </c>
      <c r="G1389" s="20">
        <v>10461.68</v>
      </c>
      <c r="H1389" s="27">
        <v>1.0369999999999999</v>
      </c>
      <c r="I1389" s="20">
        <f t="shared" si="258"/>
        <v>0</v>
      </c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</row>
    <row r="1390" spans="1:35" s="3" customFormat="1" ht="15.75" customHeight="1" x14ac:dyDescent="0.25">
      <c r="A1390" s="18" t="s">
        <v>1535</v>
      </c>
      <c r="B1390" s="17" t="s">
        <v>1505</v>
      </c>
      <c r="C1390" s="20">
        <v>0</v>
      </c>
      <c r="D1390" s="20">
        <v>0</v>
      </c>
      <c r="E1390" s="20">
        <v>0</v>
      </c>
      <c r="F1390" s="20">
        <f t="shared" si="256"/>
        <v>0</v>
      </c>
      <c r="G1390" s="20">
        <v>10461.68</v>
      </c>
      <c r="H1390" s="27">
        <v>1.0369999999999999</v>
      </c>
      <c r="I1390" s="20">
        <f t="shared" si="258"/>
        <v>0</v>
      </c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</row>
    <row r="1391" spans="1:35" s="3" customFormat="1" ht="51" customHeight="1" x14ac:dyDescent="0.25">
      <c r="A1391" s="18" t="s">
        <v>1536</v>
      </c>
      <c r="B1391" s="17" t="s">
        <v>1537</v>
      </c>
      <c r="C1391" s="20">
        <v>0.252</v>
      </c>
      <c r="D1391" s="20">
        <v>0</v>
      </c>
      <c r="E1391" s="20">
        <v>6.3E-2</v>
      </c>
      <c r="F1391" s="20">
        <v>0.105</v>
      </c>
      <c r="G1391" s="20">
        <v>6717.64</v>
      </c>
      <c r="H1391" s="27">
        <v>1.0369999999999999</v>
      </c>
      <c r="I1391" s="20">
        <f t="shared" si="258"/>
        <v>0.73145023139999998</v>
      </c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</row>
    <row r="1392" spans="1:35" s="3" customFormat="1" ht="15.75" customHeight="1" x14ac:dyDescent="0.25">
      <c r="A1392" s="18" t="s">
        <v>1538</v>
      </c>
      <c r="B1392" s="17" t="s">
        <v>1539</v>
      </c>
      <c r="C1392" s="20">
        <v>0</v>
      </c>
      <c r="D1392" s="20">
        <v>0</v>
      </c>
      <c r="E1392" s="20">
        <v>0</v>
      </c>
      <c r="F1392" s="20">
        <v>0</v>
      </c>
      <c r="G1392" s="20">
        <v>5350.07</v>
      </c>
      <c r="H1392" s="27">
        <v>1.0369999999999999</v>
      </c>
      <c r="I1392" s="20">
        <f t="shared" si="258"/>
        <v>0</v>
      </c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</row>
    <row r="1393" spans="1:35" s="3" customFormat="1" ht="31.5" customHeight="1" x14ac:dyDescent="0.25">
      <c r="A1393" s="18" t="s">
        <v>1540</v>
      </c>
      <c r="B1393" s="17" t="s">
        <v>1541</v>
      </c>
      <c r="C1393" s="20">
        <v>0.3</v>
      </c>
      <c r="D1393" s="20">
        <v>0.1</v>
      </c>
      <c r="E1393" s="20">
        <v>0</v>
      </c>
      <c r="F1393" s="20">
        <v>0.13333333333333333</v>
      </c>
      <c r="G1393" s="20">
        <v>5858.8</v>
      </c>
      <c r="H1393" s="27">
        <v>1.0369999999999999</v>
      </c>
      <c r="I1393" s="20">
        <f t="shared" si="258"/>
        <v>0.81007674666666662</v>
      </c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</row>
    <row r="1394" spans="1:35" s="3" customFormat="1" ht="15.75" customHeight="1" x14ac:dyDescent="0.25">
      <c r="A1394" s="18" t="s">
        <v>1542</v>
      </c>
      <c r="B1394" s="17" t="s">
        <v>1543</v>
      </c>
      <c r="C1394" s="20">
        <v>0.16</v>
      </c>
      <c r="D1394" s="20">
        <v>0.32</v>
      </c>
      <c r="E1394" s="20">
        <v>0.16</v>
      </c>
      <c r="F1394" s="20">
        <v>0.21333333333333335</v>
      </c>
      <c r="G1394" s="20">
        <v>3127.77</v>
      </c>
      <c r="H1394" s="27">
        <v>1.0369999999999999</v>
      </c>
      <c r="I1394" s="20">
        <f t="shared" si="258"/>
        <v>0.69194613119999993</v>
      </c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</row>
    <row r="1395" spans="1:35" s="3" customFormat="1" ht="31.5" customHeight="1" x14ac:dyDescent="0.25">
      <c r="A1395" s="18" t="s">
        <v>1544</v>
      </c>
      <c r="B1395" s="17" t="s">
        <v>1545</v>
      </c>
      <c r="C1395" s="20">
        <v>0.25</v>
      </c>
      <c r="D1395" s="20">
        <v>0.75</v>
      </c>
      <c r="E1395" s="20">
        <v>1</v>
      </c>
      <c r="F1395" s="20">
        <v>0.66666666666666663</v>
      </c>
      <c r="G1395" s="20">
        <v>1819.41</v>
      </c>
      <c r="H1395" s="27">
        <v>1.0369999999999999</v>
      </c>
      <c r="I1395" s="20">
        <f t="shared" si="258"/>
        <v>1.25781878</v>
      </c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</row>
    <row r="1396" spans="1:35" s="3" customFormat="1" ht="31.5" customHeight="1" x14ac:dyDescent="0.25">
      <c r="A1396" s="18" t="s">
        <v>1546</v>
      </c>
      <c r="B1396" s="17" t="s">
        <v>1547</v>
      </c>
      <c r="C1396" s="20">
        <v>3.03</v>
      </c>
      <c r="D1396" s="20">
        <v>0</v>
      </c>
      <c r="E1396" s="20">
        <v>0.8</v>
      </c>
      <c r="F1396" s="20">
        <v>1.2766666666666666</v>
      </c>
      <c r="G1396" s="20">
        <v>2792.26</v>
      </c>
      <c r="H1396" s="27">
        <v>1.0369999999999999</v>
      </c>
      <c r="I1396" s="20">
        <f t="shared" si="258"/>
        <v>3.6966823215333329</v>
      </c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</row>
    <row r="1397" spans="1:35" s="3" customFormat="1" ht="15.75" customHeight="1" x14ac:dyDescent="0.25">
      <c r="A1397" s="18" t="s">
        <v>1548</v>
      </c>
      <c r="B1397" s="17" t="s">
        <v>1549</v>
      </c>
      <c r="C1397" s="20">
        <v>0</v>
      </c>
      <c r="D1397" s="20">
        <v>0</v>
      </c>
      <c r="E1397" s="20">
        <v>0</v>
      </c>
      <c r="F1397" s="20">
        <v>0</v>
      </c>
      <c r="G1397" s="20">
        <v>2792.26</v>
      </c>
      <c r="H1397" s="27">
        <v>1.0369999999999999</v>
      </c>
      <c r="I1397" s="20">
        <f t="shared" si="258"/>
        <v>0</v>
      </c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</row>
    <row r="1398" spans="1:35" s="3" customFormat="1" ht="31.5" customHeight="1" x14ac:dyDescent="0.25">
      <c r="A1398" s="18" t="s">
        <v>1550</v>
      </c>
      <c r="B1398" s="17" t="s">
        <v>1551</v>
      </c>
      <c r="C1398" s="20">
        <v>0</v>
      </c>
      <c r="D1398" s="20">
        <v>0</v>
      </c>
      <c r="E1398" s="20">
        <v>0</v>
      </c>
      <c r="F1398" s="20">
        <v>0</v>
      </c>
      <c r="G1398" s="20">
        <v>2983.24</v>
      </c>
      <c r="H1398" s="27">
        <v>1.0369999999999999</v>
      </c>
      <c r="I1398" s="20">
        <f t="shared" si="258"/>
        <v>0</v>
      </c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</row>
    <row r="1399" spans="1:35" s="3" customFormat="1" ht="31.5" customHeight="1" x14ac:dyDescent="0.25">
      <c r="A1399" s="18" t="s">
        <v>1552</v>
      </c>
      <c r="B1399" s="17" t="s">
        <v>1553</v>
      </c>
      <c r="C1399" s="20">
        <v>0</v>
      </c>
      <c r="D1399" s="20">
        <v>0</v>
      </c>
      <c r="E1399" s="20">
        <v>0</v>
      </c>
      <c r="F1399" s="20">
        <v>0</v>
      </c>
      <c r="G1399" s="20">
        <v>5781.02</v>
      </c>
      <c r="H1399" s="27">
        <v>1.0369999999999999</v>
      </c>
      <c r="I1399" s="20">
        <f t="shared" si="258"/>
        <v>0</v>
      </c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</row>
    <row r="1400" spans="1:35" s="3" customFormat="1" ht="15.75" customHeight="1" x14ac:dyDescent="0.25">
      <c r="A1400" s="18" t="s">
        <v>1554</v>
      </c>
      <c r="B1400" s="17" t="s">
        <v>154</v>
      </c>
      <c r="C1400" s="20">
        <v>0</v>
      </c>
      <c r="D1400" s="20">
        <v>0</v>
      </c>
      <c r="E1400" s="20">
        <v>0</v>
      </c>
      <c r="F1400" s="20">
        <v>0</v>
      </c>
      <c r="G1400" s="20" t="s">
        <v>17</v>
      </c>
      <c r="H1400" s="27">
        <v>1.0369999999999999</v>
      </c>
      <c r="I1400" s="20">
        <v>0</v>
      </c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</row>
    <row r="1401" spans="1:35" s="3" customFormat="1" ht="15.75" customHeight="1" x14ac:dyDescent="0.25">
      <c r="A1401" s="18" t="s">
        <v>1554</v>
      </c>
      <c r="B1401" s="17" t="s">
        <v>23</v>
      </c>
      <c r="C1401" s="20">
        <v>0</v>
      </c>
      <c r="D1401" s="20">
        <v>0</v>
      </c>
      <c r="E1401" s="20">
        <v>0</v>
      </c>
      <c r="F1401" s="20">
        <v>0</v>
      </c>
      <c r="G1401" s="20" t="s">
        <v>17</v>
      </c>
      <c r="H1401" s="27">
        <v>1.0369999999999999</v>
      </c>
      <c r="I1401" s="20">
        <v>0</v>
      </c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</row>
    <row r="1402" spans="1:35" s="3" customFormat="1" ht="15.75" customHeight="1" x14ac:dyDescent="0.25">
      <c r="A1402" s="18" t="s">
        <v>1554</v>
      </c>
      <c r="B1402" s="17" t="s">
        <v>1555</v>
      </c>
      <c r="C1402" s="20">
        <v>0</v>
      </c>
      <c r="D1402" s="20">
        <v>0</v>
      </c>
      <c r="E1402" s="20">
        <v>0</v>
      </c>
      <c r="F1402" s="20">
        <v>0</v>
      </c>
      <c r="G1402" s="20" t="s">
        <v>17</v>
      </c>
      <c r="H1402" s="27">
        <v>1.0369999999999999</v>
      </c>
      <c r="I1402" s="20">
        <v>0</v>
      </c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</row>
    <row r="1403" spans="1:35" s="3" customFormat="1" ht="31.5" customHeight="1" x14ac:dyDescent="0.25">
      <c r="A1403" s="18" t="s">
        <v>1556</v>
      </c>
      <c r="B1403" s="17" t="s">
        <v>164</v>
      </c>
      <c r="C1403" s="20">
        <v>6.6999999999999993</v>
      </c>
      <c r="D1403" s="20">
        <v>10.017999999999999</v>
      </c>
      <c r="E1403" s="20">
        <v>45.214000000000006</v>
      </c>
      <c r="F1403" s="20">
        <v>20.644000000000002</v>
      </c>
      <c r="G1403" s="20" t="s">
        <v>17</v>
      </c>
      <c r="H1403" s="27" t="s">
        <v>17</v>
      </c>
      <c r="I1403" s="20">
        <v>58033.186804554462</v>
      </c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</row>
    <row r="1404" spans="1:35" s="3" customFormat="1" ht="15.75" customHeight="1" x14ac:dyDescent="0.25">
      <c r="A1404" s="18" t="s">
        <v>1557</v>
      </c>
      <c r="B1404" s="17" t="s">
        <v>21</v>
      </c>
      <c r="C1404" s="20">
        <v>4.1959999999999997</v>
      </c>
      <c r="D1404" s="20">
        <v>6.6369999999999996</v>
      </c>
      <c r="E1404" s="20">
        <v>38.105000000000004</v>
      </c>
      <c r="F1404" s="20">
        <v>16.312666666666669</v>
      </c>
      <c r="G1404" s="20" t="s">
        <v>17</v>
      </c>
      <c r="H1404" s="27">
        <v>1.0347</v>
      </c>
      <c r="I1404" s="20">
        <v>48730.240476560219</v>
      </c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</row>
    <row r="1405" spans="1:35" s="3" customFormat="1" ht="15.75" customHeight="1" x14ac:dyDescent="0.25">
      <c r="A1405" s="18" t="s">
        <v>1558</v>
      </c>
      <c r="B1405" s="17" t="s">
        <v>1402</v>
      </c>
      <c r="C1405" s="20">
        <v>3.4710000000000001</v>
      </c>
      <c r="D1405" s="20">
        <v>5.0019999999999998</v>
      </c>
      <c r="E1405" s="20">
        <v>31.963000000000001</v>
      </c>
      <c r="F1405" s="20">
        <v>13.478666666666667</v>
      </c>
      <c r="G1405" s="20" t="s">
        <v>17</v>
      </c>
      <c r="H1405" s="27">
        <v>1.0347</v>
      </c>
      <c r="I1405" s="20">
        <v>39797.751726570947</v>
      </c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</row>
    <row r="1406" spans="1:35" s="3" customFormat="1" ht="31.5" customHeight="1" x14ac:dyDescent="0.25">
      <c r="A1406" s="18" t="s">
        <v>1557</v>
      </c>
      <c r="B1406" s="17" t="s">
        <v>1403</v>
      </c>
      <c r="C1406" s="20">
        <v>0</v>
      </c>
      <c r="D1406" s="20">
        <v>0</v>
      </c>
      <c r="E1406" s="20">
        <v>0</v>
      </c>
      <c r="F1406" s="20">
        <v>0</v>
      </c>
      <c r="G1406" s="20" t="s">
        <v>17</v>
      </c>
      <c r="H1406" s="27">
        <v>1.0347</v>
      </c>
      <c r="I1406" s="20">
        <v>0</v>
      </c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</row>
    <row r="1407" spans="1:35" s="3" customFormat="1" ht="31.5" customHeight="1" x14ac:dyDescent="0.25">
      <c r="A1407" s="18" t="s">
        <v>1557</v>
      </c>
      <c r="B1407" s="17" t="s">
        <v>23</v>
      </c>
      <c r="C1407" s="20">
        <v>0</v>
      </c>
      <c r="D1407" s="20">
        <v>0</v>
      </c>
      <c r="E1407" s="20">
        <v>0</v>
      </c>
      <c r="F1407" s="20">
        <v>0</v>
      </c>
      <c r="G1407" s="20" t="s">
        <v>17</v>
      </c>
      <c r="H1407" s="27">
        <v>1.0347</v>
      </c>
      <c r="I1407" s="20">
        <v>0</v>
      </c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</row>
    <row r="1408" spans="1:35" s="3" customFormat="1" ht="47.25" customHeight="1" x14ac:dyDescent="0.25">
      <c r="A1408" s="18" t="s">
        <v>1557</v>
      </c>
      <c r="B1408" s="17" t="s">
        <v>1559</v>
      </c>
      <c r="C1408" s="20">
        <v>0</v>
      </c>
      <c r="D1408" s="20">
        <v>0</v>
      </c>
      <c r="E1408" s="20">
        <v>0</v>
      </c>
      <c r="F1408" s="20">
        <v>0</v>
      </c>
      <c r="G1408" s="20" t="s">
        <v>17</v>
      </c>
      <c r="H1408" s="27">
        <v>1.0347</v>
      </c>
      <c r="I1408" s="20">
        <v>0</v>
      </c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</row>
    <row r="1409" spans="1:35" s="3" customFormat="1" ht="31.5" customHeight="1" x14ac:dyDescent="0.25">
      <c r="A1409" s="18" t="s">
        <v>1560</v>
      </c>
      <c r="B1409" s="17" t="s">
        <v>31</v>
      </c>
      <c r="C1409" s="20">
        <v>0</v>
      </c>
      <c r="D1409" s="20">
        <v>0</v>
      </c>
      <c r="E1409" s="20">
        <v>0</v>
      </c>
      <c r="F1409" s="20">
        <v>0</v>
      </c>
      <c r="G1409" s="20" t="s">
        <v>17</v>
      </c>
      <c r="H1409" s="27">
        <v>1.0347</v>
      </c>
      <c r="I1409" s="20">
        <v>0</v>
      </c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</row>
    <row r="1410" spans="1:35" s="3" customFormat="1" ht="31.5" customHeight="1" x14ac:dyDescent="0.25">
      <c r="A1410" s="18" t="s">
        <v>1561</v>
      </c>
      <c r="B1410" s="17" t="s">
        <v>33</v>
      </c>
      <c r="C1410" s="20">
        <v>0</v>
      </c>
      <c r="D1410" s="20">
        <v>0</v>
      </c>
      <c r="E1410" s="20">
        <v>0</v>
      </c>
      <c r="F1410" s="20">
        <v>0</v>
      </c>
      <c r="G1410" s="20" t="s">
        <v>17</v>
      </c>
      <c r="H1410" s="27">
        <v>1.0347</v>
      </c>
      <c r="I1410" s="20">
        <v>0</v>
      </c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</row>
    <row r="1411" spans="1:35" s="3" customFormat="1" ht="15.75" customHeight="1" x14ac:dyDescent="0.25">
      <c r="A1411" s="18" t="s">
        <v>1562</v>
      </c>
      <c r="B1411" s="17" t="s">
        <v>35</v>
      </c>
      <c r="C1411" s="20">
        <v>0</v>
      </c>
      <c r="D1411" s="20">
        <v>0</v>
      </c>
      <c r="E1411" s="20">
        <v>0</v>
      </c>
      <c r="F1411" s="20">
        <v>0</v>
      </c>
      <c r="G1411" s="20" t="s">
        <v>17</v>
      </c>
      <c r="H1411" s="27">
        <v>1.0347</v>
      </c>
      <c r="I1411" s="20">
        <v>0</v>
      </c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</row>
    <row r="1412" spans="1:35" s="3" customFormat="1" ht="15.75" customHeight="1" x14ac:dyDescent="0.25">
      <c r="A1412" s="18" t="s">
        <v>1557</v>
      </c>
      <c r="B1412" s="17" t="s">
        <v>1563</v>
      </c>
      <c r="C1412" s="20">
        <v>0</v>
      </c>
      <c r="D1412" s="20">
        <v>0</v>
      </c>
      <c r="E1412" s="20">
        <v>0</v>
      </c>
      <c r="F1412" s="20">
        <v>0</v>
      </c>
      <c r="G1412" s="20" t="s">
        <v>17</v>
      </c>
      <c r="H1412" s="27">
        <v>1.0347</v>
      </c>
      <c r="I1412" s="20">
        <v>0</v>
      </c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</row>
    <row r="1413" spans="1:35" s="3" customFormat="1" ht="15.75" customHeight="1" x14ac:dyDescent="0.25">
      <c r="A1413" s="18" t="s">
        <v>1564</v>
      </c>
      <c r="B1413" s="17" t="s">
        <v>31</v>
      </c>
      <c r="C1413" s="20">
        <v>0</v>
      </c>
      <c r="D1413" s="20">
        <v>0</v>
      </c>
      <c r="E1413" s="20">
        <v>0</v>
      </c>
      <c r="F1413" s="20">
        <v>0</v>
      </c>
      <c r="G1413" s="20" t="s">
        <v>17</v>
      </c>
      <c r="H1413" s="27">
        <v>1.0347</v>
      </c>
      <c r="I1413" s="20">
        <v>0</v>
      </c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</row>
    <row r="1414" spans="1:35" s="3" customFormat="1" ht="31.5" customHeight="1" x14ac:dyDescent="0.25">
      <c r="A1414" s="18" t="s">
        <v>1565</v>
      </c>
      <c r="B1414" s="17" t="s">
        <v>33</v>
      </c>
      <c r="C1414" s="20">
        <v>0</v>
      </c>
      <c r="D1414" s="20">
        <v>0</v>
      </c>
      <c r="E1414" s="20">
        <v>0</v>
      </c>
      <c r="F1414" s="20">
        <v>0</v>
      </c>
      <c r="G1414" s="20" t="s">
        <v>17</v>
      </c>
      <c r="H1414" s="27">
        <v>1.0347</v>
      </c>
      <c r="I1414" s="20">
        <v>0</v>
      </c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</row>
    <row r="1415" spans="1:35" s="3" customFormat="1" ht="15.75" customHeight="1" x14ac:dyDescent="0.25">
      <c r="A1415" s="18" t="s">
        <v>1566</v>
      </c>
      <c r="B1415" s="17" t="s">
        <v>35</v>
      </c>
      <c r="C1415" s="20">
        <v>0</v>
      </c>
      <c r="D1415" s="20">
        <v>0</v>
      </c>
      <c r="E1415" s="20">
        <v>0</v>
      </c>
      <c r="F1415" s="20">
        <v>0</v>
      </c>
      <c r="G1415" s="20" t="s">
        <v>17</v>
      </c>
      <c r="H1415" s="27">
        <v>1.0347</v>
      </c>
      <c r="I1415" s="20">
        <v>0</v>
      </c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</row>
    <row r="1416" spans="1:35" s="3" customFormat="1" ht="15.75" customHeight="1" x14ac:dyDescent="0.25">
      <c r="A1416" s="18" t="s">
        <v>1557</v>
      </c>
      <c r="B1416" s="17" t="s">
        <v>1567</v>
      </c>
      <c r="C1416" s="20">
        <v>0</v>
      </c>
      <c r="D1416" s="20">
        <v>0</v>
      </c>
      <c r="E1416" s="20">
        <v>0</v>
      </c>
      <c r="F1416" s="20">
        <v>0</v>
      </c>
      <c r="G1416" s="20" t="s">
        <v>17</v>
      </c>
      <c r="H1416" s="27">
        <v>1.0347</v>
      </c>
      <c r="I1416" s="20">
        <v>0</v>
      </c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</row>
    <row r="1417" spans="1:35" s="3" customFormat="1" ht="15.75" customHeight="1" x14ac:dyDescent="0.25">
      <c r="A1417" s="18" t="s">
        <v>1568</v>
      </c>
      <c r="B1417" s="17" t="s">
        <v>33</v>
      </c>
      <c r="C1417" s="20">
        <v>0</v>
      </c>
      <c r="D1417" s="20">
        <v>0</v>
      </c>
      <c r="E1417" s="20">
        <v>0</v>
      </c>
      <c r="F1417" s="20">
        <v>0</v>
      </c>
      <c r="G1417" s="20" t="s">
        <v>17</v>
      </c>
      <c r="H1417" s="27">
        <v>1.0347</v>
      </c>
      <c r="I1417" s="20">
        <v>0</v>
      </c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</row>
    <row r="1418" spans="1:35" s="3" customFormat="1" ht="15.75" customHeight="1" x14ac:dyDescent="0.25">
      <c r="A1418" s="18" t="s">
        <v>1569</v>
      </c>
      <c r="B1418" s="17" t="s">
        <v>35</v>
      </c>
      <c r="C1418" s="20">
        <v>0</v>
      </c>
      <c r="D1418" s="20">
        <v>0</v>
      </c>
      <c r="E1418" s="20">
        <v>0</v>
      </c>
      <c r="F1418" s="20">
        <v>0</v>
      </c>
      <c r="G1418" s="20" t="s">
        <v>17</v>
      </c>
      <c r="H1418" s="27">
        <v>1.0347</v>
      </c>
      <c r="I1418" s="20">
        <v>0</v>
      </c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</row>
    <row r="1419" spans="1:35" s="3" customFormat="1" ht="15.75" customHeight="1" x14ac:dyDescent="0.25">
      <c r="A1419" s="18" t="s">
        <v>1557</v>
      </c>
      <c r="B1419" s="17" t="s">
        <v>49</v>
      </c>
      <c r="C1419" s="20">
        <v>0</v>
      </c>
      <c r="D1419" s="20">
        <v>0</v>
      </c>
      <c r="E1419" s="20">
        <v>0</v>
      </c>
      <c r="F1419" s="20">
        <v>0</v>
      </c>
      <c r="G1419" s="20" t="s">
        <v>17</v>
      </c>
      <c r="H1419" s="27">
        <v>1.0347</v>
      </c>
      <c r="I1419" s="20">
        <v>0</v>
      </c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</row>
    <row r="1420" spans="1:35" s="3" customFormat="1" ht="15.75" customHeight="1" x14ac:dyDescent="0.25">
      <c r="A1420" s="18" t="s">
        <v>1557</v>
      </c>
      <c r="B1420" s="17" t="s">
        <v>1559</v>
      </c>
      <c r="C1420" s="20">
        <v>0</v>
      </c>
      <c r="D1420" s="20">
        <v>0</v>
      </c>
      <c r="E1420" s="20">
        <v>0</v>
      </c>
      <c r="F1420" s="20">
        <v>0</v>
      </c>
      <c r="G1420" s="20" t="s">
        <v>17</v>
      </c>
      <c r="H1420" s="27">
        <v>1.0347</v>
      </c>
      <c r="I1420" s="20">
        <v>0</v>
      </c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</row>
    <row r="1421" spans="1:35" s="3" customFormat="1" ht="31.5" customHeight="1" x14ac:dyDescent="0.25">
      <c r="A1421" s="18" t="s">
        <v>1570</v>
      </c>
      <c r="B1421" s="17" t="s">
        <v>31</v>
      </c>
      <c r="C1421" s="20">
        <v>3.4710000000000001</v>
      </c>
      <c r="D1421" s="20">
        <v>5.0019999999999998</v>
      </c>
      <c r="E1421" s="20">
        <v>31.963000000000001</v>
      </c>
      <c r="F1421" s="20">
        <v>13.478666666666667</v>
      </c>
      <c r="G1421" s="20">
        <v>2826331.05</v>
      </c>
      <c r="H1421" s="27">
        <v>1.0347</v>
      </c>
      <c r="I1421" s="20">
        <f>IFERROR((F1421*G1421*H1421)/1000,0)</f>
        <v>39417.076654307217</v>
      </c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</row>
    <row r="1422" spans="1:35" s="3" customFormat="1" ht="15.75" customHeight="1" x14ac:dyDescent="0.25">
      <c r="A1422" s="18" t="s">
        <v>1571</v>
      </c>
      <c r="B1422" s="17" t="s">
        <v>33</v>
      </c>
      <c r="C1422" s="20">
        <v>0</v>
      </c>
      <c r="D1422" s="20">
        <v>0</v>
      </c>
      <c r="E1422" s="20">
        <v>0</v>
      </c>
      <c r="F1422" s="20">
        <v>0</v>
      </c>
      <c r="G1422" s="20" t="s">
        <v>17</v>
      </c>
      <c r="H1422" s="27">
        <v>1.0347</v>
      </c>
      <c r="I1422" s="20">
        <v>0</v>
      </c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</row>
    <row r="1423" spans="1:35" s="3" customFormat="1" ht="31.5" customHeight="1" x14ac:dyDescent="0.25">
      <c r="A1423" s="18" t="s">
        <v>1572</v>
      </c>
      <c r="B1423" s="17" t="s">
        <v>35</v>
      </c>
      <c r="C1423" s="20">
        <v>0</v>
      </c>
      <c r="D1423" s="20">
        <v>0</v>
      </c>
      <c r="E1423" s="20">
        <v>0</v>
      </c>
      <c r="F1423" s="20">
        <v>0</v>
      </c>
      <c r="G1423" s="20" t="s">
        <v>17</v>
      </c>
      <c r="H1423" s="27">
        <v>1.0347</v>
      </c>
      <c r="I1423" s="20">
        <v>0</v>
      </c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</row>
    <row r="1424" spans="1:35" s="3" customFormat="1" ht="31.5" customHeight="1" x14ac:dyDescent="0.25">
      <c r="A1424" s="18" t="s">
        <v>1557</v>
      </c>
      <c r="B1424" s="17" t="s">
        <v>1563</v>
      </c>
      <c r="C1424" s="20">
        <v>0</v>
      </c>
      <c r="D1424" s="20">
        <v>0</v>
      </c>
      <c r="E1424" s="20">
        <v>0</v>
      </c>
      <c r="F1424" s="20">
        <v>0</v>
      </c>
      <c r="G1424" s="20" t="s">
        <v>17</v>
      </c>
      <c r="H1424" s="27">
        <v>1.0347</v>
      </c>
      <c r="I1424" s="20">
        <v>0</v>
      </c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</row>
    <row r="1425" spans="1:35" s="3" customFormat="1" ht="31.5" customHeight="1" x14ac:dyDescent="0.25">
      <c r="A1425" s="18" t="s">
        <v>1573</v>
      </c>
      <c r="B1425" s="17" t="s">
        <v>31</v>
      </c>
      <c r="C1425" s="20">
        <v>0</v>
      </c>
      <c r="D1425" s="20">
        <v>0</v>
      </c>
      <c r="E1425" s="20">
        <v>0</v>
      </c>
      <c r="F1425" s="20">
        <v>0</v>
      </c>
      <c r="G1425" s="20" t="s">
        <v>17</v>
      </c>
      <c r="H1425" s="27">
        <v>1.0347</v>
      </c>
      <c r="I1425" s="20">
        <v>0</v>
      </c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</row>
    <row r="1426" spans="1:35" s="3" customFormat="1" ht="31.5" customHeight="1" x14ac:dyDescent="0.25">
      <c r="A1426" s="18" t="s">
        <v>1574</v>
      </c>
      <c r="B1426" s="17" t="s">
        <v>33</v>
      </c>
      <c r="C1426" s="20">
        <v>0</v>
      </c>
      <c r="D1426" s="20">
        <v>0</v>
      </c>
      <c r="E1426" s="20">
        <v>0</v>
      </c>
      <c r="F1426" s="20">
        <v>0</v>
      </c>
      <c r="G1426" s="20" t="s">
        <v>17</v>
      </c>
      <c r="H1426" s="27">
        <v>1.0347</v>
      </c>
      <c r="I1426" s="20">
        <v>0</v>
      </c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</row>
    <row r="1427" spans="1:35" s="3" customFormat="1" ht="47.25" customHeight="1" x14ac:dyDescent="0.25">
      <c r="A1427" s="18" t="s">
        <v>1557</v>
      </c>
      <c r="B1427" s="17" t="s">
        <v>1567</v>
      </c>
      <c r="C1427" s="20">
        <v>0</v>
      </c>
      <c r="D1427" s="20">
        <v>0</v>
      </c>
      <c r="E1427" s="20">
        <v>0</v>
      </c>
      <c r="F1427" s="20">
        <v>0</v>
      </c>
      <c r="G1427" s="20" t="s">
        <v>17</v>
      </c>
      <c r="H1427" s="27">
        <v>1.0347</v>
      </c>
      <c r="I1427" s="20">
        <v>0</v>
      </c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</row>
    <row r="1428" spans="1:35" s="3" customFormat="1" ht="94.5" customHeight="1" x14ac:dyDescent="0.25">
      <c r="A1428" s="18" t="s">
        <v>1575</v>
      </c>
      <c r="B1428" s="17" t="s">
        <v>33</v>
      </c>
      <c r="C1428" s="20">
        <v>0</v>
      </c>
      <c r="D1428" s="20">
        <v>0</v>
      </c>
      <c r="E1428" s="20">
        <v>0</v>
      </c>
      <c r="F1428" s="20">
        <v>0</v>
      </c>
      <c r="G1428" s="20" t="s">
        <v>17</v>
      </c>
      <c r="H1428" s="27">
        <v>1.0347</v>
      </c>
      <c r="I1428" s="20">
        <v>0</v>
      </c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</row>
    <row r="1429" spans="1:35" s="3" customFormat="1" ht="15.75" customHeight="1" x14ac:dyDescent="0.25">
      <c r="A1429" s="18" t="s">
        <v>1576</v>
      </c>
      <c r="B1429" s="17" t="s">
        <v>1577</v>
      </c>
      <c r="C1429" s="20">
        <v>0.72499999999999998</v>
      </c>
      <c r="D1429" s="20">
        <v>1.635</v>
      </c>
      <c r="E1429" s="20">
        <v>6.1420000000000003</v>
      </c>
      <c r="F1429" s="20">
        <v>2.8340000000000001</v>
      </c>
      <c r="G1429" s="20" t="s">
        <v>17</v>
      </c>
      <c r="H1429" s="27">
        <v>1.0347</v>
      </c>
      <c r="I1429" s="20">
        <v>8932.4887499892739</v>
      </c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</row>
    <row r="1430" spans="1:35" s="3" customFormat="1" ht="31.5" customHeight="1" x14ac:dyDescent="0.25">
      <c r="A1430" s="18" t="s">
        <v>1576</v>
      </c>
      <c r="B1430" s="17" t="s">
        <v>1419</v>
      </c>
      <c r="C1430" s="20">
        <v>0.72499999999999998</v>
      </c>
      <c r="D1430" s="20">
        <v>1.635</v>
      </c>
      <c r="E1430" s="20">
        <v>6.1420000000000003</v>
      </c>
      <c r="F1430" s="20">
        <v>2.8340000000000001</v>
      </c>
      <c r="G1430" s="20" t="s">
        <v>17</v>
      </c>
      <c r="H1430" s="27">
        <v>1.0347</v>
      </c>
      <c r="I1430" s="20">
        <v>8932.4887499892739</v>
      </c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</row>
    <row r="1431" spans="1:35" s="3" customFormat="1" ht="31.5" customHeight="1" x14ac:dyDescent="0.25">
      <c r="A1431" s="18" t="s">
        <v>1576</v>
      </c>
      <c r="B1431" s="17" t="s">
        <v>1403</v>
      </c>
      <c r="C1431" s="20">
        <v>0</v>
      </c>
      <c r="D1431" s="20">
        <v>0</v>
      </c>
      <c r="E1431" s="20">
        <v>0</v>
      </c>
      <c r="F1431" s="20">
        <v>0</v>
      </c>
      <c r="G1431" s="20" t="s">
        <v>17</v>
      </c>
      <c r="H1431" s="27">
        <v>1.0347</v>
      </c>
      <c r="I1431" s="20">
        <v>0</v>
      </c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</row>
    <row r="1432" spans="1:35" s="3" customFormat="1" ht="31.5" customHeight="1" x14ac:dyDescent="0.25">
      <c r="A1432" s="18" t="s">
        <v>1576</v>
      </c>
      <c r="B1432" s="17" t="s">
        <v>23</v>
      </c>
      <c r="C1432" s="20">
        <v>0</v>
      </c>
      <c r="D1432" s="20">
        <v>0</v>
      </c>
      <c r="E1432" s="20">
        <v>0</v>
      </c>
      <c r="F1432" s="20">
        <v>0</v>
      </c>
      <c r="G1432" s="20" t="s">
        <v>17</v>
      </c>
      <c r="H1432" s="27">
        <v>1.0347</v>
      </c>
      <c r="I1432" s="20">
        <v>0</v>
      </c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</row>
    <row r="1433" spans="1:35" s="3" customFormat="1" ht="31.5" customHeight="1" x14ac:dyDescent="0.25">
      <c r="A1433" s="18" t="s">
        <v>1576</v>
      </c>
      <c r="B1433" s="17" t="s">
        <v>1559</v>
      </c>
      <c r="C1433" s="20">
        <v>0</v>
      </c>
      <c r="D1433" s="20">
        <v>0</v>
      </c>
      <c r="E1433" s="20">
        <v>0</v>
      </c>
      <c r="F1433" s="20">
        <v>0</v>
      </c>
      <c r="G1433" s="20" t="s">
        <v>17</v>
      </c>
      <c r="H1433" s="27">
        <v>1.0347</v>
      </c>
      <c r="I1433" s="20">
        <v>0</v>
      </c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</row>
    <row r="1434" spans="1:35" s="3" customFormat="1" ht="15.75" customHeight="1" x14ac:dyDescent="0.25">
      <c r="A1434" s="18" t="s">
        <v>1578</v>
      </c>
      <c r="B1434" s="17" t="s">
        <v>31</v>
      </c>
      <c r="C1434" s="20">
        <v>0</v>
      </c>
      <c r="D1434" s="20">
        <v>0</v>
      </c>
      <c r="E1434" s="20">
        <v>0</v>
      </c>
      <c r="F1434" s="20">
        <v>0</v>
      </c>
      <c r="G1434" s="20" t="s">
        <v>17</v>
      </c>
      <c r="H1434" s="27">
        <v>1.0347</v>
      </c>
      <c r="I1434" s="20">
        <v>0</v>
      </c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</row>
    <row r="1435" spans="1:35" s="3" customFormat="1" ht="15.75" customHeight="1" x14ac:dyDescent="0.25">
      <c r="A1435" s="18" t="s">
        <v>1579</v>
      </c>
      <c r="B1435" s="17" t="s">
        <v>33</v>
      </c>
      <c r="C1435" s="20">
        <v>0</v>
      </c>
      <c r="D1435" s="20">
        <v>0</v>
      </c>
      <c r="E1435" s="20">
        <v>0</v>
      </c>
      <c r="F1435" s="20">
        <v>0</v>
      </c>
      <c r="G1435" s="20" t="s">
        <v>17</v>
      </c>
      <c r="H1435" s="27">
        <v>1.0347</v>
      </c>
      <c r="I1435" s="20">
        <v>0</v>
      </c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</row>
    <row r="1436" spans="1:35" s="3" customFormat="1" ht="15.75" customHeight="1" x14ac:dyDescent="0.25">
      <c r="A1436" s="18" t="s">
        <v>1576</v>
      </c>
      <c r="B1436" s="17" t="s">
        <v>1563</v>
      </c>
      <c r="C1436" s="20">
        <v>0</v>
      </c>
      <c r="D1436" s="20">
        <v>0</v>
      </c>
      <c r="E1436" s="20">
        <v>0</v>
      </c>
      <c r="F1436" s="20">
        <v>0</v>
      </c>
      <c r="G1436" s="20" t="s">
        <v>17</v>
      </c>
      <c r="H1436" s="27">
        <v>1.0347</v>
      </c>
      <c r="I1436" s="20">
        <v>0</v>
      </c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</row>
    <row r="1437" spans="1:35" s="3" customFormat="1" ht="15.75" customHeight="1" x14ac:dyDescent="0.25">
      <c r="A1437" s="18" t="s">
        <v>1580</v>
      </c>
      <c r="B1437" s="17" t="s">
        <v>31</v>
      </c>
      <c r="C1437" s="20">
        <v>0</v>
      </c>
      <c r="D1437" s="20">
        <v>0</v>
      </c>
      <c r="E1437" s="20">
        <v>0</v>
      </c>
      <c r="F1437" s="20">
        <v>0</v>
      </c>
      <c r="G1437" s="20" t="s">
        <v>17</v>
      </c>
      <c r="H1437" s="27">
        <v>1.0347</v>
      </c>
      <c r="I1437" s="20">
        <v>0</v>
      </c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</row>
    <row r="1438" spans="1:35" s="3" customFormat="1" ht="15.75" customHeight="1" x14ac:dyDescent="0.25">
      <c r="A1438" s="18" t="s">
        <v>1581</v>
      </c>
      <c r="B1438" s="17" t="s">
        <v>33</v>
      </c>
      <c r="C1438" s="20">
        <v>0</v>
      </c>
      <c r="D1438" s="20">
        <v>0</v>
      </c>
      <c r="E1438" s="20">
        <v>0</v>
      </c>
      <c r="F1438" s="20">
        <v>0</v>
      </c>
      <c r="G1438" s="20" t="s">
        <v>17</v>
      </c>
      <c r="H1438" s="27">
        <v>1.0347</v>
      </c>
      <c r="I1438" s="20">
        <v>0</v>
      </c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</row>
    <row r="1439" spans="1:35" s="3" customFormat="1" ht="15.75" customHeight="1" x14ac:dyDescent="0.25">
      <c r="A1439" s="18" t="s">
        <v>1582</v>
      </c>
      <c r="B1439" s="17" t="s">
        <v>35</v>
      </c>
      <c r="C1439" s="20">
        <v>0</v>
      </c>
      <c r="D1439" s="20">
        <v>0</v>
      </c>
      <c r="E1439" s="20">
        <v>0</v>
      </c>
      <c r="F1439" s="20">
        <v>0</v>
      </c>
      <c r="G1439" s="20" t="s">
        <v>17</v>
      </c>
      <c r="H1439" s="27">
        <v>1.0347</v>
      </c>
      <c r="I1439" s="20">
        <v>0</v>
      </c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</row>
    <row r="1440" spans="1:35" s="3" customFormat="1" ht="15.75" customHeight="1" x14ac:dyDescent="0.25">
      <c r="A1440" s="18" t="s">
        <v>1576</v>
      </c>
      <c r="B1440" s="17" t="s">
        <v>49</v>
      </c>
      <c r="C1440" s="20">
        <v>0</v>
      </c>
      <c r="D1440" s="20">
        <v>0</v>
      </c>
      <c r="E1440" s="20">
        <v>0</v>
      </c>
      <c r="F1440" s="20">
        <v>0</v>
      </c>
      <c r="G1440" s="20" t="s">
        <v>17</v>
      </c>
      <c r="H1440" s="27">
        <v>1.0347</v>
      </c>
      <c r="I1440" s="20">
        <v>0</v>
      </c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</row>
    <row r="1441" spans="1:35" s="3" customFormat="1" ht="15.75" customHeight="1" x14ac:dyDescent="0.25">
      <c r="A1441" s="18" t="s">
        <v>1583</v>
      </c>
      <c r="B1441" s="17" t="s">
        <v>1559</v>
      </c>
      <c r="C1441" s="20">
        <v>0</v>
      </c>
      <c r="D1441" s="20">
        <v>0</v>
      </c>
      <c r="E1441" s="20">
        <v>0</v>
      </c>
      <c r="F1441" s="20">
        <v>0</v>
      </c>
      <c r="G1441" s="20" t="s">
        <v>17</v>
      </c>
      <c r="H1441" s="27">
        <v>1.0347</v>
      </c>
      <c r="I1441" s="20">
        <v>0</v>
      </c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</row>
    <row r="1442" spans="1:35" s="3" customFormat="1" ht="15.75" customHeight="1" x14ac:dyDescent="0.25">
      <c r="A1442" s="18" t="s">
        <v>1584</v>
      </c>
      <c r="B1442" s="17" t="s">
        <v>31</v>
      </c>
      <c r="C1442" s="20">
        <v>0.72499999999999998</v>
      </c>
      <c r="D1442" s="20">
        <v>1.635</v>
      </c>
      <c r="E1442" s="20">
        <v>6.1420000000000003</v>
      </c>
      <c r="F1442" s="20">
        <v>2.8340000000000001</v>
      </c>
      <c r="G1442" s="20">
        <v>3017060.76</v>
      </c>
      <c r="H1442" s="27">
        <v>1.0347</v>
      </c>
      <c r="I1442" s="20">
        <f>IFERROR((F1442*G1442*H1442)/1000,0)</f>
        <v>8847.0473455662468</v>
      </c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</row>
    <row r="1443" spans="1:35" s="3" customFormat="1" ht="15.75" customHeight="1" x14ac:dyDescent="0.25">
      <c r="A1443" s="18" t="s">
        <v>1585</v>
      </c>
      <c r="B1443" s="17" t="s">
        <v>33</v>
      </c>
      <c r="C1443" s="20">
        <v>0</v>
      </c>
      <c r="D1443" s="20">
        <v>0</v>
      </c>
      <c r="E1443" s="20">
        <v>0</v>
      </c>
      <c r="F1443" s="20">
        <v>0</v>
      </c>
      <c r="G1443" s="20" t="s">
        <v>17</v>
      </c>
      <c r="H1443" s="27">
        <v>1.0347</v>
      </c>
      <c r="I1443" s="20">
        <v>0</v>
      </c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</row>
    <row r="1444" spans="1:35" s="3" customFormat="1" ht="15.75" customHeight="1" x14ac:dyDescent="0.25">
      <c r="A1444" s="18" t="s">
        <v>1576</v>
      </c>
      <c r="B1444" s="17" t="s">
        <v>1563</v>
      </c>
      <c r="C1444" s="20">
        <v>0</v>
      </c>
      <c r="D1444" s="20">
        <v>0</v>
      </c>
      <c r="E1444" s="20">
        <v>0</v>
      </c>
      <c r="F1444" s="20">
        <v>0</v>
      </c>
      <c r="G1444" s="20" t="s">
        <v>17</v>
      </c>
      <c r="H1444" s="27">
        <v>1.0347</v>
      </c>
      <c r="I1444" s="20">
        <v>0</v>
      </c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</row>
    <row r="1445" spans="1:35" s="3" customFormat="1" ht="15.75" customHeight="1" x14ac:dyDescent="0.25">
      <c r="A1445" s="18" t="s">
        <v>1586</v>
      </c>
      <c r="B1445" s="17" t="s">
        <v>31</v>
      </c>
      <c r="C1445" s="20">
        <v>0</v>
      </c>
      <c r="D1445" s="20">
        <v>0</v>
      </c>
      <c r="E1445" s="20">
        <v>0</v>
      </c>
      <c r="F1445" s="20">
        <v>0</v>
      </c>
      <c r="G1445" s="20" t="s">
        <v>17</v>
      </c>
      <c r="H1445" s="27">
        <v>1.0347</v>
      </c>
      <c r="I1445" s="20">
        <v>0</v>
      </c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</row>
    <row r="1446" spans="1:35" s="3" customFormat="1" ht="15.75" customHeight="1" x14ac:dyDescent="0.25">
      <c r="A1446" s="18" t="s">
        <v>1587</v>
      </c>
      <c r="B1446" s="17" t="s">
        <v>33</v>
      </c>
      <c r="C1446" s="20">
        <v>0</v>
      </c>
      <c r="D1446" s="20">
        <v>0</v>
      </c>
      <c r="E1446" s="20">
        <v>0</v>
      </c>
      <c r="F1446" s="20">
        <v>0</v>
      </c>
      <c r="G1446" s="20" t="s">
        <v>17</v>
      </c>
      <c r="H1446" s="27">
        <v>1.0347</v>
      </c>
      <c r="I1446" s="20">
        <v>0</v>
      </c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</row>
    <row r="1447" spans="1:35" s="3" customFormat="1" ht="15.75" customHeight="1" x14ac:dyDescent="0.25">
      <c r="A1447" s="18" t="s">
        <v>1588</v>
      </c>
      <c r="B1447" s="17" t="s">
        <v>1589</v>
      </c>
      <c r="C1447" s="20">
        <v>0</v>
      </c>
      <c r="D1447" s="20">
        <v>0</v>
      </c>
      <c r="E1447" s="20">
        <v>0</v>
      </c>
      <c r="F1447" s="20">
        <v>0</v>
      </c>
      <c r="G1447" s="20" t="s">
        <v>17</v>
      </c>
      <c r="H1447" s="27">
        <v>1.0347</v>
      </c>
      <c r="I1447" s="20">
        <v>0</v>
      </c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</row>
    <row r="1448" spans="1:35" s="3" customFormat="1" ht="15.75" customHeight="1" x14ac:dyDescent="0.25">
      <c r="A1448" s="18" t="s">
        <v>1576</v>
      </c>
      <c r="B1448" s="17" t="s">
        <v>23</v>
      </c>
      <c r="C1448" s="20">
        <v>0</v>
      </c>
      <c r="D1448" s="20">
        <v>0</v>
      </c>
      <c r="E1448" s="20">
        <v>0</v>
      </c>
      <c r="F1448" s="20">
        <v>0</v>
      </c>
      <c r="G1448" s="20" t="s">
        <v>17</v>
      </c>
      <c r="H1448" s="27">
        <v>1.0347</v>
      </c>
      <c r="I1448" s="20">
        <v>0</v>
      </c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</row>
    <row r="1449" spans="1:35" s="3" customFormat="1" ht="15.75" customHeight="1" x14ac:dyDescent="0.25">
      <c r="A1449" s="18" t="s">
        <v>1590</v>
      </c>
      <c r="B1449" s="17" t="s">
        <v>1591</v>
      </c>
      <c r="C1449" s="20">
        <v>0</v>
      </c>
      <c r="D1449" s="20">
        <v>0</v>
      </c>
      <c r="E1449" s="20">
        <v>0</v>
      </c>
      <c r="F1449" s="20">
        <v>0</v>
      </c>
      <c r="G1449" s="20" t="s">
        <v>17</v>
      </c>
      <c r="H1449" s="27">
        <v>1.0347</v>
      </c>
      <c r="I1449" s="20">
        <v>0</v>
      </c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</row>
    <row r="1450" spans="1:35" s="3" customFormat="1" ht="15.75" customHeight="1" x14ac:dyDescent="0.25">
      <c r="A1450" s="18" t="s">
        <v>1576</v>
      </c>
      <c r="B1450" s="17" t="s">
        <v>49</v>
      </c>
      <c r="C1450" s="20">
        <v>0</v>
      </c>
      <c r="D1450" s="20">
        <v>0</v>
      </c>
      <c r="E1450" s="20">
        <v>0</v>
      </c>
      <c r="F1450" s="20">
        <v>0</v>
      </c>
      <c r="G1450" s="20" t="s">
        <v>17</v>
      </c>
      <c r="H1450" s="27">
        <v>1.0347</v>
      </c>
      <c r="I1450" s="20">
        <v>0</v>
      </c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</row>
    <row r="1451" spans="1:35" s="3" customFormat="1" ht="15.75" customHeight="1" x14ac:dyDescent="0.25">
      <c r="A1451" s="18" t="s">
        <v>1592</v>
      </c>
      <c r="B1451" s="17" t="s">
        <v>33</v>
      </c>
      <c r="C1451" s="20">
        <v>0</v>
      </c>
      <c r="D1451" s="20">
        <v>0</v>
      </c>
      <c r="E1451" s="20">
        <v>0</v>
      </c>
      <c r="F1451" s="20">
        <v>0</v>
      </c>
      <c r="G1451" s="20" t="s">
        <v>17</v>
      </c>
      <c r="H1451" s="27">
        <v>1.0347</v>
      </c>
      <c r="I1451" s="20">
        <v>0</v>
      </c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</row>
    <row r="1452" spans="1:35" s="3" customFormat="1" ht="15.75" customHeight="1" x14ac:dyDescent="0.25">
      <c r="A1452" s="18" t="s">
        <v>1593</v>
      </c>
      <c r="B1452" s="17" t="s">
        <v>62</v>
      </c>
      <c r="C1452" s="20">
        <v>1.056</v>
      </c>
      <c r="D1452" s="20">
        <v>2.585</v>
      </c>
      <c r="E1452" s="20">
        <v>3.3260000000000001</v>
      </c>
      <c r="F1452" s="20">
        <v>2.3223333333333334</v>
      </c>
      <c r="G1452" s="20" t="s">
        <v>17</v>
      </c>
      <c r="H1452" s="27">
        <v>1.0358000000000001</v>
      </c>
      <c r="I1452" s="20">
        <v>9291.7018594133697</v>
      </c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</row>
    <row r="1453" spans="1:35" s="3" customFormat="1" ht="15.75" customHeight="1" x14ac:dyDescent="0.25">
      <c r="A1453" s="18" t="s">
        <v>1594</v>
      </c>
      <c r="B1453" s="17" t="s">
        <v>1439</v>
      </c>
      <c r="C1453" s="20">
        <v>1.056</v>
      </c>
      <c r="D1453" s="20">
        <v>2.27</v>
      </c>
      <c r="E1453" s="20">
        <v>2.8959999999999999</v>
      </c>
      <c r="F1453" s="20">
        <v>2.0739999999999998</v>
      </c>
      <c r="G1453" s="20" t="s">
        <v>17</v>
      </c>
      <c r="H1453" s="27">
        <v>1.0358000000000001</v>
      </c>
      <c r="I1453" s="20">
        <v>8592.1994572923268</v>
      </c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</row>
    <row r="1454" spans="1:35" s="3" customFormat="1" ht="15.75" customHeight="1" x14ac:dyDescent="0.25">
      <c r="A1454" s="18" t="s">
        <v>1593</v>
      </c>
      <c r="B1454" s="17" t="s">
        <v>23</v>
      </c>
      <c r="C1454" s="20">
        <v>0</v>
      </c>
      <c r="D1454" s="20">
        <v>0</v>
      </c>
      <c r="E1454" s="20">
        <v>0</v>
      </c>
      <c r="F1454" s="20">
        <v>0</v>
      </c>
      <c r="G1454" s="20" t="s">
        <v>17</v>
      </c>
      <c r="H1454" s="27">
        <v>1.0358000000000001</v>
      </c>
      <c r="I1454" s="20">
        <v>0</v>
      </c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</row>
    <row r="1455" spans="1:35" s="3" customFormat="1" ht="15.75" customHeight="1" x14ac:dyDescent="0.25">
      <c r="A1455" s="18" t="s">
        <v>1593</v>
      </c>
      <c r="B1455" s="17" t="s">
        <v>1595</v>
      </c>
      <c r="C1455" s="20">
        <v>0</v>
      </c>
      <c r="D1455" s="20">
        <v>0</v>
      </c>
      <c r="E1455" s="20">
        <v>0</v>
      </c>
      <c r="F1455" s="20">
        <v>0</v>
      </c>
      <c r="G1455" s="20" t="s">
        <v>17</v>
      </c>
      <c r="H1455" s="27">
        <v>1.0358000000000001</v>
      </c>
      <c r="I1455" s="20">
        <v>0</v>
      </c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</row>
    <row r="1456" spans="1:35" s="3" customFormat="1" ht="15.75" customHeight="1" x14ac:dyDescent="0.25">
      <c r="A1456" s="18" t="s">
        <v>1596</v>
      </c>
      <c r="B1456" s="17" t="s">
        <v>1597</v>
      </c>
      <c r="C1456" s="20">
        <v>0</v>
      </c>
      <c r="D1456" s="20">
        <v>0</v>
      </c>
      <c r="E1456" s="20">
        <v>0</v>
      </c>
      <c r="F1456" s="20">
        <v>0</v>
      </c>
      <c r="G1456" s="20" t="s">
        <v>17</v>
      </c>
      <c r="H1456" s="27">
        <v>1.0358000000000001</v>
      </c>
      <c r="I1456" s="20">
        <v>0</v>
      </c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</row>
    <row r="1457" spans="1:35" s="3" customFormat="1" ht="15.75" customHeight="1" x14ac:dyDescent="0.25">
      <c r="A1457" s="18" t="s">
        <v>1598</v>
      </c>
      <c r="B1457" s="17" t="s">
        <v>1599</v>
      </c>
      <c r="C1457" s="20">
        <v>0</v>
      </c>
      <c r="D1457" s="20">
        <v>0</v>
      </c>
      <c r="E1457" s="20">
        <v>0</v>
      </c>
      <c r="F1457" s="20">
        <v>0</v>
      </c>
      <c r="G1457" s="20" t="s">
        <v>17</v>
      </c>
      <c r="H1457" s="27">
        <v>1.0358000000000001</v>
      </c>
      <c r="I1457" s="20">
        <v>0</v>
      </c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</row>
    <row r="1458" spans="1:35" s="3" customFormat="1" ht="15.75" customHeight="1" x14ac:dyDescent="0.25">
      <c r="A1458" s="18" t="s">
        <v>1600</v>
      </c>
      <c r="B1458" s="17" t="s">
        <v>1601</v>
      </c>
      <c r="C1458" s="20">
        <v>0</v>
      </c>
      <c r="D1458" s="20">
        <v>0</v>
      </c>
      <c r="E1458" s="20">
        <v>0</v>
      </c>
      <c r="F1458" s="20">
        <v>0</v>
      </c>
      <c r="G1458" s="20" t="s">
        <v>17</v>
      </c>
      <c r="H1458" s="27">
        <v>1.0358000000000001</v>
      </c>
      <c r="I1458" s="20">
        <v>0</v>
      </c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</row>
    <row r="1459" spans="1:35" s="3" customFormat="1" ht="15.75" customHeight="1" x14ac:dyDescent="0.25">
      <c r="A1459" s="18" t="s">
        <v>1602</v>
      </c>
      <c r="B1459" s="17" t="s">
        <v>1603</v>
      </c>
      <c r="C1459" s="20">
        <v>0</v>
      </c>
      <c r="D1459" s="20">
        <v>0</v>
      </c>
      <c r="E1459" s="20">
        <v>0</v>
      </c>
      <c r="F1459" s="20">
        <v>0</v>
      </c>
      <c r="G1459" s="20" t="s">
        <v>17</v>
      </c>
      <c r="H1459" s="27">
        <v>1.0358000000000001</v>
      </c>
      <c r="I1459" s="20">
        <v>0</v>
      </c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</row>
    <row r="1460" spans="1:35" s="3" customFormat="1" ht="15.75" customHeight="1" x14ac:dyDescent="0.25">
      <c r="A1460" s="18" t="s">
        <v>1604</v>
      </c>
      <c r="B1460" s="17" t="s">
        <v>1605</v>
      </c>
      <c r="C1460" s="20">
        <v>0</v>
      </c>
      <c r="D1460" s="20">
        <v>0</v>
      </c>
      <c r="E1460" s="20">
        <v>0</v>
      </c>
      <c r="F1460" s="20">
        <v>0</v>
      </c>
      <c r="G1460" s="20" t="s">
        <v>17</v>
      </c>
      <c r="H1460" s="27">
        <v>1.0358000000000001</v>
      </c>
      <c r="I1460" s="20">
        <v>0</v>
      </c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</row>
    <row r="1461" spans="1:35" s="3" customFormat="1" ht="15.75" customHeight="1" x14ac:dyDescent="0.25">
      <c r="A1461" s="18" t="s">
        <v>1606</v>
      </c>
      <c r="B1461" s="17" t="s">
        <v>1607</v>
      </c>
      <c r="C1461" s="20">
        <v>0</v>
      </c>
      <c r="D1461" s="20">
        <v>0</v>
      </c>
      <c r="E1461" s="20">
        <v>0</v>
      </c>
      <c r="F1461" s="20">
        <v>0</v>
      </c>
      <c r="G1461" s="20" t="s">
        <v>17</v>
      </c>
      <c r="H1461" s="27">
        <v>1.0358000000000001</v>
      </c>
      <c r="I1461" s="20">
        <v>0</v>
      </c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</row>
    <row r="1462" spans="1:35" s="3" customFormat="1" ht="15.75" customHeight="1" x14ac:dyDescent="0.25">
      <c r="A1462" s="18" t="s">
        <v>1608</v>
      </c>
      <c r="B1462" s="17" t="s">
        <v>1609</v>
      </c>
      <c r="C1462" s="20">
        <v>0</v>
      </c>
      <c r="D1462" s="20">
        <v>0</v>
      </c>
      <c r="E1462" s="20">
        <v>0</v>
      </c>
      <c r="F1462" s="20">
        <v>0</v>
      </c>
      <c r="G1462" s="20" t="s">
        <v>17</v>
      </c>
      <c r="H1462" s="27">
        <v>1.0358000000000001</v>
      </c>
      <c r="I1462" s="20">
        <v>0</v>
      </c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</row>
    <row r="1463" spans="1:35" s="3" customFormat="1" ht="15.75" customHeight="1" x14ac:dyDescent="0.25">
      <c r="A1463" s="18" t="s">
        <v>1610</v>
      </c>
      <c r="B1463" s="17" t="s">
        <v>1611</v>
      </c>
      <c r="C1463" s="20">
        <v>0</v>
      </c>
      <c r="D1463" s="20">
        <v>0</v>
      </c>
      <c r="E1463" s="20">
        <v>0</v>
      </c>
      <c r="F1463" s="20">
        <v>0</v>
      </c>
      <c r="G1463" s="20" t="s">
        <v>17</v>
      </c>
      <c r="H1463" s="27">
        <v>1.0358000000000001</v>
      </c>
      <c r="I1463" s="20">
        <v>0</v>
      </c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</row>
    <row r="1464" spans="1:35" s="3" customFormat="1" ht="15.75" customHeight="1" x14ac:dyDescent="0.25">
      <c r="A1464" s="18" t="s">
        <v>1612</v>
      </c>
      <c r="B1464" s="17" t="s">
        <v>1470</v>
      </c>
      <c r="C1464" s="20">
        <v>0</v>
      </c>
      <c r="D1464" s="20">
        <v>0</v>
      </c>
      <c r="E1464" s="20">
        <v>0</v>
      </c>
      <c r="F1464" s="20">
        <v>0</v>
      </c>
      <c r="G1464" s="20" t="s">
        <v>17</v>
      </c>
      <c r="H1464" s="27">
        <v>1.0358000000000001</v>
      </c>
      <c r="I1464" s="20">
        <v>0</v>
      </c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</row>
    <row r="1465" spans="1:35" s="3" customFormat="1" ht="63" customHeight="1" x14ac:dyDescent="0.25">
      <c r="A1465" s="18" t="s">
        <v>1613</v>
      </c>
      <c r="B1465" s="17" t="s">
        <v>1614</v>
      </c>
      <c r="C1465" s="20">
        <v>0</v>
      </c>
      <c r="D1465" s="20">
        <v>0</v>
      </c>
      <c r="E1465" s="20">
        <v>0</v>
      </c>
      <c r="F1465" s="20">
        <v>0</v>
      </c>
      <c r="G1465" s="20" t="s">
        <v>17</v>
      </c>
      <c r="H1465" s="27">
        <v>1.0358000000000001</v>
      </c>
      <c r="I1465" s="20">
        <v>0</v>
      </c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</row>
    <row r="1466" spans="1:35" s="3" customFormat="1" ht="110.25" customHeight="1" x14ac:dyDescent="0.25">
      <c r="A1466" s="18" t="s">
        <v>1615</v>
      </c>
      <c r="B1466" s="17" t="s">
        <v>1616</v>
      </c>
      <c r="C1466" s="20">
        <v>0</v>
      </c>
      <c r="D1466" s="20">
        <v>0</v>
      </c>
      <c r="E1466" s="20">
        <v>0</v>
      </c>
      <c r="F1466" s="20">
        <v>0</v>
      </c>
      <c r="G1466" s="20" t="s">
        <v>17</v>
      </c>
      <c r="H1466" s="27">
        <v>1.0358000000000001</v>
      </c>
      <c r="I1466" s="20">
        <v>0</v>
      </c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</row>
    <row r="1467" spans="1:35" s="3" customFormat="1" ht="31.5" customHeight="1" x14ac:dyDescent="0.25">
      <c r="A1467" s="18" t="s">
        <v>1617</v>
      </c>
      <c r="B1467" s="17" t="s">
        <v>1618</v>
      </c>
      <c r="C1467" s="20">
        <v>0</v>
      </c>
      <c r="D1467" s="20">
        <v>0</v>
      </c>
      <c r="E1467" s="20">
        <v>0</v>
      </c>
      <c r="F1467" s="20">
        <v>0</v>
      </c>
      <c r="G1467" s="20" t="s">
        <v>17</v>
      </c>
      <c r="H1467" s="27">
        <v>1.0358000000000001</v>
      </c>
      <c r="I1467" s="20">
        <v>0</v>
      </c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</row>
    <row r="1468" spans="1:35" s="3" customFormat="1" ht="15.75" customHeight="1" x14ac:dyDescent="0.25">
      <c r="A1468" s="18" t="s">
        <v>1593</v>
      </c>
      <c r="B1468" s="17" t="s">
        <v>1490</v>
      </c>
      <c r="C1468" s="20">
        <v>0</v>
      </c>
      <c r="D1468" s="20">
        <v>0</v>
      </c>
      <c r="E1468" s="20">
        <v>0</v>
      </c>
      <c r="F1468" s="20">
        <v>0</v>
      </c>
      <c r="G1468" s="20" t="s">
        <v>17</v>
      </c>
      <c r="H1468" s="27">
        <v>1.0358000000000001</v>
      </c>
      <c r="I1468" s="20">
        <v>0</v>
      </c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</row>
    <row r="1469" spans="1:35" s="3" customFormat="1" ht="15.75" customHeight="1" x14ac:dyDescent="0.25">
      <c r="A1469" s="18" t="s">
        <v>1619</v>
      </c>
      <c r="B1469" s="17" t="s">
        <v>1620</v>
      </c>
      <c r="C1469" s="20">
        <v>0</v>
      </c>
      <c r="D1469" s="20">
        <v>0</v>
      </c>
      <c r="E1469" s="20">
        <v>0</v>
      </c>
      <c r="F1469" s="20">
        <v>0</v>
      </c>
      <c r="G1469" s="20" t="s">
        <v>17</v>
      </c>
      <c r="H1469" s="27">
        <v>1.0358000000000001</v>
      </c>
      <c r="I1469" s="20">
        <v>0</v>
      </c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</row>
    <row r="1470" spans="1:35" s="3" customFormat="1" ht="15.75" customHeight="1" x14ac:dyDescent="0.25">
      <c r="A1470" s="18" t="s">
        <v>1621</v>
      </c>
      <c r="B1470" s="17" t="s">
        <v>1605</v>
      </c>
      <c r="C1470" s="20">
        <v>0</v>
      </c>
      <c r="D1470" s="20">
        <v>0</v>
      </c>
      <c r="E1470" s="20">
        <v>0</v>
      </c>
      <c r="F1470" s="20">
        <v>0</v>
      </c>
      <c r="G1470" s="20" t="s">
        <v>17</v>
      </c>
      <c r="H1470" s="27">
        <v>1.0358000000000001</v>
      </c>
      <c r="I1470" s="20">
        <v>0</v>
      </c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</row>
    <row r="1471" spans="1:35" s="3" customFormat="1" ht="15.75" customHeight="1" x14ac:dyDescent="0.25">
      <c r="A1471" s="18" t="s">
        <v>1622</v>
      </c>
      <c r="B1471" s="17" t="s">
        <v>1607</v>
      </c>
      <c r="C1471" s="20">
        <v>0</v>
      </c>
      <c r="D1471" s="20">
        <v>0</v>
      </c>
      <c r="E1471" s="20">
        <v>0</v>
      </c>
      <c r="F1471" s="20">
        <v>0</v>
      </c>
      <c r="G1471" s="20" t="s">
        <v>17</v>
      </c>
      <c r="H1471" s="27">
        <v>1.0358000000000001</v>
      </c>
      <c r="I1471" s="20">
        <v>0</v>
      </c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</row>
    <row r="1472" spans="1:35" s="3" customFormat="1" ht="31.5" customHeight="1" x14ac:dyDescent="0.25">
      <c r="A1472" s="18" t="s">
        <v>1623</v>
      </c>
      <c r="B1472" s="17" t="s">
        <v>1609</v>
      </c>
      <c r="C1472" s="20">
        <v>0</v>
      </c>
      <c r="D1472" s="20">
        <v>0</v>
      </c>
      <c r="E1472" s="20">
        <v>0</v>
      </c>
      <c r="F1472" s="20">
        <v>0</v>
      </c>
      <c r="G1472" s="20" t="s">
        <v>17</v>
      </c>
      <c r="H1472" s="27">
        <v>1.0358000000000001</v>
      </c>
      <c r="I1472" s="20">
        <v>0</v>
      </c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</row>
    <row r="1473" spans="1:35" s="3" customFormat="1" ht="31.5" customHeight="1" x14ac:dyDescent="0.25">
      <c r="A1473" s="18" t="s">
        <v>1624</v>
      </c>
      <c r="B1473" s="17" t="s">
        <v>1611</v>
      </c>
      <c r="C1473" s="20">
        <v>0</v>
      </c>
      <c r="D1473" s="20">
        <v>0</v>
      </c>
      <c r="E1473" s="20">
        <v>0</v>
      </c>
      <c r="F1473" s="20">
        <v>0</v>
      </c>
      <c r="G1473" s="20" t="s">
        <v>17</v>
      </c>
      <c r="H1473" s="27">
        <v>1.0358000000000001</v>
      </c>
      <c r="I1473" s="20">
        <v>0</v>
      </c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</row>
    <row r="1474" spans="1:35" s="3" customFormat="1" ht="31.5" customHeight="1" x14ac:dyDescent="0.25">
      <c r="A1474" s="18" t="s">
        <v>1625</v>
      </c>
      <c r="B1474" s="17" t="s">
        <v>1470</v>
      </c>
      <c r="C1474" s="20">
        <v>0</v>
      </c>
      <c r="D1474" s="20">
        <v>0</v>
      </c>
      <c r="E1474" s="20">
        <v>0</v>
      </c>
      <c r="F1474" s="20">
        <v>0</v>
      </c>
      <c r="G1474" s="20" t="s">
        <v>17</v>
      </c>
      <c r="H1474" s="27">
        <v>1.0358000000000001</v>
      </c>
      <c r="I1474" s="20">
        <v>0</v>
      </c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</row>
    <row r="1475" spans="1:35" s="3" customFormat="1" ht="15.75" customHeight="1" x14ac:dyDescent="0.25">
      <c r="A1475" s="18" t="s">
        <v>1626</v>
      </c>
      <c r="B1475" s="17" t="s">
        <v>1614</v>
      </c>
      <c r="C1475" s="20">
        <v>0</v>
      </c>
      <c r="D1475" s="20">
        <v>0</v>
      </c>
      <c r="E1475" s="20">
        <v>0</v>
      </c>
      <c r="F1475" s="20">
        <v>0</v>
      </c>
      <c r="G1475" s="20" t="s">
        <v>17</v>
      </c>
      <c r="H1475" s="27">
        <v>1.0358000000000001</v>
      </c>
      <c r="I1475" s="20">
        <v>0</v>
      </c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</row>
    <row r="1476" spans="1:35" s="3" customFormat="1" ht="31.5" customHeight="1" x14ac:dyDescent="0.25">
      <c r="A1476" s="18" t="s">
        <v>1627</v>
      </c>
      <c r="B1476" s="17" t="s">
        <v>1616</v>
      </c>
      <c r="C1476" s="20">
        <v>0</v>
      </c>
      <c r="D1476" s="20">
        <v>0</v>
      </c>
      <c r="E1476" s="20">
        <v>0</v>
      </c>
      <c r="F1476" s="20">
        <v>0</v>
      </c>
      <c r="G1476" s="20" t="s">
        <v>17</v>
      </c>
      <c r="H1476" s="27">
        <v>1.0358000000000001</v>
      </c>
      <c r="I1476" s="20">
        <v>0</v>
      </c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</row>
    <row r="1477" spans="1:35" s="3" customFormat="1" ht="31.5" customHeight="1" x14ac:dyDescent="0.25">
      <c r="A1477" s="18" t="s">
        <v>1628</v>
      </c>
      <c r="B1477" s="17" t="s">
        <v>1618</v>
      </c>
      <c r="C1477" s="20">
        <v>0</v>
      </c>
      <c r="D1477" s="20">
        <v>0</v>
      </c>
      <c r="E1477" s="20">
        <v>0</v>
      </c>
      <c r="F1477" s="20">
        <v>0</v>
      </c>
      <c r="G1477" s="20" t="s">
        <v>17</v>
      </c>
      <c r="H1477" s="27">
        <v>1.0358000000000001</v>
      </c>
      <c r="I1477" s="20">
        <v>0</v>
      </c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</row>
    <row r="1478" spans="1:35" s="3" customFormat="1" ht="31.5" customHeight="1" x14ac:dyDescent="0.25">
      <c r="A1478" s="18" t="s">
        <v>1593</v>
      </c>
      <c r="B1478" s="17" t="s">
        <v>1629</v>
      </c>
      <c r="C1478" s="20">
        <v>0</v>
      </c>
      <c r="D1478" s="20">
        <v>0</v>
      </c>
      <c r="E1478" s="20">
        <v>0</v>
      </c>
      <c r="F1478" s="20">
        <v>0</v>
      </c>
      <c r="G1478" s="20" t="s">
        <v>17</v>
      </c>
      <c r="H1478" s="27">
        <v>1.0358000000000001</v>
      </c>
      <c r="I1478" s="20">
        <v>0</v>
      </c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</row>
    <row r="1479" spans="1:35" s="3" customFormat="1" ht="15.75" customHeight="1" x14ac:dyDescent="0.25">
      <c r="A1479" s="18" t="s">
        <v>1628</v>
      </c>
      <c r="B1479" s="17" t="s">
        <v>1630</v>
      </c>
      <c r="C1479" s="20">
        <v>0</v>
      </c>
      <c r="D1479" s="20">
        <v>0</v>
      </c>
      <c r="E1479" s="20">
        <v>0</v>
      </c>
      <c r="F1479" s="20">
        <v>0</v>
      </c>
      <c r="G1479" s="20" t="s">
        <v>17</v>
      </c>
      <c r="H1479" s="27">
        <v>1.0358000000000001</v>
      </c>
      <c r="I1479" s="20">
        <v>0</v>
      </c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</row>
    <row r="1480" spans="1:35" s="3" customFormat="1" ht="31.5" customHeight="1" x14ac:dyDescent="0.25">
      <c r="A1480" s="18" t="s">
        <v>1631</v>
      </c>
      <c r="B1480" s="17" t="s">
        <v>671</v>
      </c>
      <c r="C1480" s="20">
        <v>0</v>
      </c>
      <c r="D1480" s="20">
        <v>0</v>
      </c>
      <c r="E1480" s="20">
        <v>0.95</v>
      </c>
      <c r="F1480" s="20">
        <v>0.31666666666666665</v>
      </c>
      <c r="G1480" s="20">
        <v>3334896.16</v>
      </c>
      <c r="H1480" s="27">
        <v>1.0358000000000001</v>
      </c>
      <c r="I1480" s="20">
        <f t="shared" ref="I1480:I1481" si="259">IFERROR((F1480*G1480*H1480)/1000,0)</f>
        <v>1093.8570568005337</v>
      </c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</row>
    <row r="1481" spans="1:35" s="3" customFormat="1" ht="31.5" customHeight="1" x14ac:dyDescent="0.25">
      <c r="A1481" s="18" t="s">
        <v>1632</v>
      </c>
      <c r="B1481" s="17" t="s">
        <v>705</v>
      </c>
      <c r="C1481" s="20">
        <v>0</v>
      </c>
      <c r="D1481" s="20">
        <v>0</v>
      </c>
      <c r="E1481" s="20">
        <v>0</v>
      </c>
      <c r="F1481" s="20">
        <v>0</v>
      </c>
      <c r="G1481" s="20">
        <v>3337980.72</v>
      </c>
      <c r="H1481" s="27">
        <v>1.0358000000000001</v>
      </c>
      <c r="I1481" s="20">
        <f t="shared" si="259"/>
        <v>0</v>
      </c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</row>
    <row r="1482" spans="1:35" s="3" customFormat="1" ht="15.75" customHeight="1" x14ac:dyDescent="0.25">
      <c r="A1482" s="18" t="s">
        <v>1633</v>
      </c>
      <c r="B1482" s="17" t="s">
        <v>1634</v>
      </c>
      <c r="C1482" s="20">
        <v>0</v>
      </c>
      <c r="D1482" s="20">
        <v>0</v>
      </c>
      <c r="E1482" s="20">
        <v>0</v>
      </c>
      <c r="F1482" s="20">
        <v>0</v>
      </c>
      <c r="G1482" s="20" t="s">
        <v>17</v>
      </c>
      <c r="H1482" s="27">
        <v>1.0358000000000001</v>
      </c>
      <c r="I1482" s="20">
        <v>0</v>
      </c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</row>
    <row r="1483" spans="1:35" s="3" customFormat="1" ht="15.75" customHeight="1" x14ac:dyDescent="0.25">
      <c r="A1483" s="18" t="s">
        <v>1635</v>
      </c>
      <c r="B1483" s="17" t="s">
        <v>671</v>
      </c>
      <c r="C1483" s="20">
        <v>0.95599999999999996</v>
      </c>
      <c r="D1483" s="20">
        <v>0.44000000000000006</v>
      </c>
      <c r="E1483" s="20">
        <v>0.22500000000000001</v>
      </c>
      <c r="F1483" s="20">
        <v>0.54033333333333333</v>
      </c>
      <c r="G1483" s="20">
        <v>3943185.33</v>
      </c>
      <c r="H1483" s="27">
        <v>1.0358000000000001</v>
      </c>
      <c r="I1483" s="20">
        <f t="shared" ref="I1483:I1485" si="260">IFERROR((F1483*G1483*H1483)/1000,0)</f>
        <v>2206.9111874544983</v>
      </c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</row>
    <row r="1484" spans="1:35" s="3" customFormat="1" ht="15.75" customHeight="1" x14ac:dyDescent="0.25">
      <c r="A1484" s="18" t="s">
        <v>1636</v>
      </c>
      <c r="B1484" s="17" t="s">
        <v>705</v>
      </c>
      <c r="C1484" s="20">
        <v>0.1</v>
      </c>
      <c r="D1484" s="20">
        <v>0.35</v>
      </c>
      <c r="E1484" s="20">
        <v>0</v>
      </c>
      <c r="F1484" s="20">
        <v>0.15</v>
      </c>
      <c r="G1484" s="20">
        <v>4976949.22</v>
      </c>
      <c r="H1484" s="27">
        <v>1.0358000000000001</v>
      </c>
      <c r="I1484" s="20">
        <f t="shared" si="260"/>
        <v>773.26860031139995</v>
      </c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</row>
    <row r="1485" spans="1:35" s="3" customFormat="1" ht="31.5" customHeight="1" x14ac:dyDescent="0.25">
      <c r="A1485" s="18" t="s">
        <v>1637</v>
      </c>
      <c r="B1485" s="17" t="s">
        <v>1638</v>
      </c>
      <c r="C1485" s="20">
        <v>0</v>
      </c>
      <c r="D1485" s="20">
        <v>1.48</v>
      </c>
      <c r="E1485" s="20">
        <v>1.7210000000000001</v>
      </c>
      <c r="F1485" s="20">
        <v>1.0669999999999999</v>
      </c>
      <c r="G1485" s="20">
        <v>4021922.61</v>
      </c>
      <c r="H1485" s="27">
        <v>1.0358000000000001</v>
      </c>
      <c r="I1485" s="20">
        <f t="shared" si="260"/>
        <v>4445.0232378803457</v>
      </c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</row>
    <row r="1486" spans="1:35" s="3" customFormat="1" ht="31.5" customHeight="1" x14ac:dyDescent="0.25">
      <c r="A1486" s="18" t="s">
        <v>1639</v>
      </c>
      <c r="B1486" s="17" t="s">
        <v>1476</v>
      </c>
      <c r="C1486" s="20">
        <v>0</v>
      </c>
      <c r="D1486" s="20">
        <v>0.315</v>
      </c>
      <c r="E1486" s="20">
        <v>0.43</v>
      </c>
      <c r="F1486" s="20">
        <v>0.24833333333333332</v>
      </c>
      <c r="G1486" s="20" t="s">
        <v>17</v>
      </c>
      <c r="H1486" s="27">
        <v>1.0358000000000001</v>
      </c>
      <c r="I1486" s="20">
        <v>699.50240212104291</v>
      </c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</row>
    <row r="1487" spans="1:35" s="3" customFormat="1" ht="15.75" customHeight="1" x14ac:dyDescent="0.25">
      <c r="A1487" s="18" t="s">
        <v>1639</v>
      </c>
      <c r="B1487" s="17" t="s">
        <v>1640</v>
      </c>
      <c r="C1487" s="20">
        <v>0</v>
      </c>
      <c r="D1487" s="20">
        <v>0</v>
      </c>
      <c r="E1487" s="20">
        <v>0</v>
      </c>
      <c r="F1487" s="20">
        <v>0</v>
      </c>
      <c r="G1487" s="20" t="s">
        <v>17</v>
      </c>
      <c r="H1487" s="27">
        <v>1.0358000000000001</v>
      </c>
      <c r="I1487" s="20">
        <v>0</v>
      </c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</row>
    <row r="1488" spans="1:35" s="3" customFormat="1" ht="31.5" customHeight="1" x14ac:dyDescent="0.25">
      <c r="A1488" s="18" t="s">
        <v>1639</v>
      </c>
      <c r="B1488" s="17" t="s">
        <v>1641</v>
      </c>
      <c r="C1488" s="20">
        <v>0</v>
      </c>
      <c r="D1488" s="20">
        <v>0</v>
      </c>
      <c r="E1488" s="20">
        <v>0</v>
      </c>
      <c r="F1488" s="20">
        <v>0</v>
      </c>
      <c r="G1488" s="20" t="s">
        <v>17</v>
      </c>
      <c r="H1488" s="27">
        <v>1.0358000000000001</v>
      </c>
      <c r="I1488" s="20">
        <v>0</v>
      </c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</row>
    <row r="1489" spans="1:35" s="3" customFormat="1" ht="31.5" customHeight="1" x14ac:dyDescent="0.25">
      <c r="A1489" s="18" t="s">
        <v>1642</v>
      </c>
      <c r="B1489" s="17" t="s">
        <v>1634</v>
      </c>
      <c r="C1489" s="20">
        <v>0</v>
      </c>
      <c r="D1489" s="20">
        <v>0</v>
      </c>
      <c r="E1489" s="20">
        <v>0</v>
      </c>
      <c r="F1489" s="20">
        <v>0</v>
      </c>
      <c r="G1489" s="20" t="s">
        <v>17</v>
      </c>
      <c r="H1489" s="27">
        <v>1.0358000000000001</v>
      </c>
      <c r="I1489" s="20">
        <v>0</v>
      </c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</row>
    <row r="1490" spans="1:35" s="3" customFormat="1" ht="15.75" customHeight="1" x14ac:dyDescent="0.25">
      <c r="A1490" s="18" t="s">
        <v>1643</v>
      </c>
      <c r="B1490" s="17" t="s">
        <v>671</v>
      </c>
      <c r="C1490" s="20">
        <v>0</v>
      </c>
      <c r="D1490" s="20">
        <v>0.315</v>
      </c>
      <c r="E1490" s="20">
        <v>0.31</v>
      </c>
      <c r="F1490" s="20">
        <v>0.20833333333333334</v>
      </c>
      <c r="G1490" s="20">
        <v>2419422.2000000002</v>
      </c>
      <c r="H1490" s="27">
        <v>1.0358000000000001</v>
      </c>
      <c r="I1490" s="20">
        <f t="shared" ref="I1490:I1491" si="261">IFERROR((F1490*G1490*H1490)/1000,0)</f>
        <v>522.09114890833348</v>
      </c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</row>
    <row r="1491" spans="1:35" s="3" customFormat="1" ht="31.5" customHeight="1" x14ac:dyDescent="0.25">
      <c r="A1491" s="18" t="s">
        <v>1644</v>
      </c>
      <c r="B1491" s="17" t="s">
        <v>705</v>
      </c>
      <c r="C1491" s="20">
        <v>0</v>
      </c>
      <c r="D1491" s="20">
        <v>0</v>
      </c>
      <c r="E1491" s="20">
        <v>0</v>
      </c>
      <c r="F1491" s="20">
        <v>0</v>
      </c>
      <c r="G1491" s="20">
        <v>4198561.24</v>
      </c>
      <c r="H1491" s="27">
        <v>1.0358000000000001</v>
      </c>
      <c r="I1491" s="20">
        <f t="shared" si="261"/>
        <v>0</v>
      </c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</row>
    <row r="1492" spans="1:35" s="3" customFormat="1" ht="15.75" customHeight="1" x14ac:dyDescent="0.25">
      <c r="A1492" s="18" t="s">
        <v>1645</v>
      </c>
      <c r="B1492" s="17" t="s">
        <v>1646</v>
      </c>
      <c r="C1492" s="20">
        <v>0</v>
      </c>
      <c r="D1492" s="20">
        <v>0</v>
      </c>
      <c r="E1492" s="20">
        <v>0</v>
      </c>
      <c r="F1492" s="20">
        <v>0</v>
      </c>
      <c r="G1492" s="20" t="s">
        <v>17</v>
      </c>
      <c r="H1492" s="27">
        <v>1.0358000000000001</v>
      </c>
      <c r="I1492" s="20">
        <v>0</v>
      </c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</row>
    <row r="1493" spans="1:35" s="3" customFormat="1" ht="15.75" customHeight="1" x14ac:dyDescent="0.25">
      <c r="A1493" s="18" t="s">
        <v>1647</v>
      </c>
      <c r="B1493" s="17" t="s">
        <v>671</v>
      </c>
      <c r="C1493" s="20">
        <v>0</v>
      </c>
      <c r="D1493" s="20">
        <v>0</v>
      </c>
      <c r="E1493" s="20">
        <v>0.12</v>
      </c>
      <c r="F1493" s="20">
        <v>0.04</v>
      </c>
      <c r="G1493" s="20">
        <v>4138271.85</v>
      </c>
      <c r="H1493" s="27">
        <v>1.0358000000000001</v>
      </c>
      <c r="I1493" s="20">
        <f t="shared" ref="I1493:I1494" si="262">IFERROR((F1493*G1493*H1493)/1000,0)</f>
        <v>171.4568792892</v>
      </c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</row>
    <row r="1494" spans="1:35" s="3" customFormat="1" ht="15.75" customHeight="1" x14ac:dyDescent="0.25">
      <c r="A1494" s="18" t="s">
        <v>1648</v>
      </c>
      <c r="B1494" s="17" t="s">
        <v>705</v>
      </c>
      <c r="C1494" s="20">
        <v>0</v>
      </c>
      <c r="D1494" s="20">
        <v>0</v>
      </c>
      <c r="E1494" s="20">
        <v>0</v>
      </c>
      <c r="F1494" s="20">
        <v>0</v>
      </c>
      <c r="G1494" s="20">
        <v>4282464.6399999997</v>
      </c>
      <c r="H1494" s="27">
        <v>1.0358000000000001</v>
      </c>
      <c r="I1494" s="20">
        <f t="shared" si="262"/>
        <v>0</v>
      </c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</row>
    <row r="1495" spans="1:35" s="3" customFormat="1" ht="15.75" customHeight="1" x14ac:dyDescent="0.25">
      <c r="A1495" s="18" t="s">
        <v>1639</v>
      </c>
      <c r="B1495" s="17" t="s">
        <v>1649</v>
      </c>
      <c r="C1495" s="20">
        <v>0</v>
      </c>
      <c r="D1495" s="20">
        <v>0</v>
      </c>
      <c r="E1495" s="20">
        <v>0</v>
      </c>
      <c r="F1495" s="20">
        <v>0</v>
      </c>
      <c r="G1495" s="20" t="s">
        <v>17</v>
      </c>
      <c r="H1495" s="27">
        <v>1.0358000000000001</v>
      </c>
      <c r="I1495" s="20">
        <v>0</v>
      </c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</row>
    <row r="1496" spans="1:35" s="3" customFormat="1" ht="15.75" customHeight="1" x14ac:dyDescent="0.25">
      <c r="A1496" s="18" t="s">
        <v>1647</v>
      </c>
      <c r="B1496" s="17" t="s">
        <v>1650</v>
      </c>
      <c r="C1496" s="20">
        <v>0</v>
      </c>
      <c r="D1496" s="20">
        <v>0</v>
      </c>
      <c r="E1496" s="20">
        <v>0</v>
      </c>
      <c r="F1496" s="20">
        <v>0</v>
      </c>
      <c r="G1496" s="20" t="s">
        <v>17</v>
      </c>
      <c r="H1496" s="27">
        <v>1.0358000000000001</v>
      </c>
      <c r="I1496" s="20">
        <v>0</v>
      </c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</row>
    <row r="1497" spans="1:35" s="3" customFormat="1" ht="31.5" customHeight="1" x14ac:dyDescent="0.25">
      <c r="A1497" s="18" t="s">
        <v>1648</v>
      </c>
      <c r="B1497" s="17" t="s">
        <v>1651</v>
      </c>
      <c r="C1497" s="20">
        <v>0</v>
      </c>
      <c r="D1497" s="20">
        <v>0</v>
      </c>
      <c r="E1497" s="20">
        <v>0</v>
      </c>
      <c r="F1497" s="20">
        <v>0</v>
      </c>
      <c r="G1497" s="20" t="s">
        <v>17</v>
      </c>
      <c r="H1497" s="27">
        <v>1.0358000000000001</v>
      </c>
      <c r="I1497" s="20">
        <v>0</v>
      </c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</row>
    <row r="1498" spans="1:35" s="3" customFormat="1" ht="31.5" customHeight="1" x14ac:dyDescent="0.25">
      <c r="A1498" s="18" t="s">
        <v>1652</v>
      </c>
      <c r="B1498" s="17" t="s">
        <v>1653</v>
      </c>
      <c r="C1498" s="20">
        <v>0</v>
      </c>
      <c r="D1498" s="20">
        <v>0</v>
      </c>
      <c r="E1498" s="20">
        <v>0</v>
      </c>
      <c r="F1498" s="20">
        <v>0</v>
      </c>
      <c r="G1498" s="20" t="s">
        <v>17</v>
      </c>
      <c r="H1498" s="27">
        <v>1.0358000000000001</v>
      </c>
      <c r="I1498" s="20">
        <v>0</v>
      </c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</row>
    <row r="1499" spans="1:35" s="3" customFormat="1" ht="15.75" customHeight="1" x14ac:dyDescent="0.25">
      <c r="A1499" s="18" t="s">
        <v>1654</v>
      </c>
      <c r="B1499" s="17" t="s">
        <v>1655</v>
      </c>
      <c r="C1499" s="20">
        <v>0</v>
      </c>
      <c r="D1499" s="20">
        <v>0</v>
      </c>
      <c r="E1499" s="20">
        <v>0</v>
      </c>
      <c r="F1499" s="20">
        <v>0</v>
      </c>
      <c r="G1499" s="20" t="s">
        <v>17</v>
      </c>
      <c r="H1499" s="27">
        <v>1.0358000000000001</v>
      </c>
      <c r="I1499" s="20">
        <v>0</v>
      </c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</row>
    <row r="1500" spans="1:35" s="3" customFormat="1" ht="31.5" customHeight="1" x14ac:dyDescent="0.25">
      <c r="A1500" s="18" t="s">
        <v>1639</v>
      </c>
      <c r="B1500" s="17" t="s">
        <v>1656</v>
      </c>
      <c r="C1500" s="20">
        <v>0</v>
      </c>
      <c r="D1500" s="20">
        <v>0</v>
      </c>
      <c r="E1500" s="20">
        <v>0</v>
      </c>
      <c r="F1500" s="20">
        <v>0</v>
      </c>
      <c r="G1500" s="20" t="s">
        <v>17</v>
      </c>
      <c r="H1500" s="27">
        <v>1.0358000000000001</v>
      </c>
      <c r="I1500" s="20">
        <v>0</v>
      </c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</row>
    <row r="1501" spans="1:35" s="3" customFormat="1" ht="31.5" customHeight="1" x14ac:dyDescent="0.25">
      <c r="A1501" s="18" t="s">
        <v>1657</v>
      </c>
      <c r="B1501" s="17" t="s">
        <v>1650</v>
      </c>
      <c r="C1501" s="20">
        <v>0</v>
      </c>
      <c r="D1501" s="20">
        <v>0</v>
      </c>
      <c r="E1501" s="20">
        <v>0</v>
      </c>
      <c r="F1501" s="20">
        <v>0</v>
      </c>
      <c r="G1501" s="20" t="s">
        <v>17</v>
      </c>
      <c r="H1501" s="27">
        <v>1.0358000000000001</v>
      </c>
      <c r="I1501" s="20">
        <v>0</v>
      </c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</row>
    <row r="1502" spans="1:35" s="3" customFormat="1" ht="31.5" customHeight="1" x14ac:dyDescent="0.25">
      <c r="A1502" s="18" t="s">
        <v>1658</v>
      </c>
      <c r="B1502" s="17" t="s">
        <v>1651</v>
      </c>
      <c r="C1502" s="20">
        <v>0</v>
      </c>
      <c r="D1502" s="20">
        <v>0</v>
      </c>
      <c r="E1502" s="20">
        <v>0</v>
      </c>
      <c r="F1502" s="20">
        <v>0</v>
      </c>
      <c r="G1502" s="20" t="s">
        <v>17</v>
      </c>
      <c r="H1502" s="27">
        <v>1.0358000000000001</v>
      </c>
      <c r="I1502" s="20">
        <v>0</v>
      </c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</row>
    <row r="1503" spans="1:35" s="3" customFormat="1" ht="15.75" customHeight="1" x14ac:dyDescent="0.25">
      <c r="A1503" s="18" t="s">
        <v>1659</v>
      </c>
      <c r="B1503" s="17" t="s">
        <v>1653</v>
      </c>
      <c r="C1503" s="20">
        <v>0</v>
      </c>
      <c r="D1503" s="20">
        <v>0</v>
      </c>
      <c r="E1503" s="20">
        <v>0</v>
      </c>
      <c r="F1503" s="20">
        <v>0</v>
      </c>
      <c r="G1503" s="20" t="s">
        <v>17</v>
      </c>
      <c r="H1503" s="27">
        <v>1.0358000000000001</v>
      </c>
      <c r="I1503" s="20">
        <v>0</v>
      </c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</row>
    <row r="1504" spans="1:35" s="3" customFormat="1" ht="15.75" customHeight="1" x14ac:dyDescent="0.25">
      <c r="A1504" s="18" t="s">
        <v>1660</v>
      </c>
      <c r="B1504" s="17" t="s">
        <v>1655</v>
      </c>
      <c r="C1504" s="20">
        <v>0</v>
      </c>
      <c r="D1504" s="20">
        <v>0</v>
      </c>
      <c r="E1504" s="20">
        <v>0</v>
      </c>
      <c r="F1504" s="20">
        <v>0</v>
      </c>
      <c r="G1504" s="20" t="s">
        <v>17</v>
      </c>
      <c r="H1504" s="27">
        <v>1.0358000000000001</v>
      </c>
      <c r="I1504" s="20">
        <v>0</v>
      </c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</row>
    <row r="1505" spans="1:35" s="3" customFormat="1" ht="15.75" customHeight="1" x14ac:dyDescent="0.25">
      <c r="A1505" s="18" t="s">
        <v>1661</v>
      </c>
      <c r="B1505" s="17" t="s">
        <v>98</v>
      </c>
      <c r="C1505" s="20">
        <v>0</v>
      </c>
      <c r="D1505" s="20">
        <v>0</v>
      </c>
      <c r="E1505" s="20">
        <v>0</v>
      </c>
      <c r="F1505" s="20">
        <v>0</v>
      </c>
      <c r="G1505" s="20" t="s">
        <v>17</v>
      </c>
      <c r="H1505" s="27">
        <v>1.0369999999999999</v>
      </c>
      <c r="I1505" s="20">
        <v>0</v>
      </c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</row>
    <row r="1506" spans="1:35" s="3" customFormat="1" ht="31.5" customHeight="1" x14ac:dyDescent="0.25">
      <c r="A1506" s="18" t="s">
        <v>1662</v>
      </c>
      <c r="B1506" s="17" t="s">
        <v>122</v>
      </c>
      <c r="C1506" s="20">
        <v>1.448</v>
      </c>
      <c r="D1506" s="20">
        <v>0.79600000000000004</v>
      </c>
      <c r="E1506" s="20">
        <v>3.7829999999999999</v>
      </c>
      <c r="F1506" s="20">
        <v>2.0089999999999999</v>
      </c>
      <c r="G1506" s="20" t="s">
        <v>17</v>
      </c>
      <c r="H1506" s="27">
        <v>1.0369999999999999</v>
      </c>
      <c r="I1506" s="20">
        <v>11.244468580875234</v>
      </c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</row>
    <row r="1507" spans="1:35" s="3" customFormat="1" ht="15.75" customHeight="1" x14ac:dyDescent="0.25">
      <c r="A1507" s="18"/>
      <c r="B1507" s="17" t="s">
        <v>23</v>
      </c>
      <c r="C1507" s="20">
        <v>0</v>
      </c>
      <c r="D1507" s="20">
        <v>0</v>
      </c>
      <c r="E1507" s="20">
        <v>0</v>
      </c>
      <c r="F1507" s="20">
        <v>0</v>
      </c>
      <c r="G1507" s="20" t="s">
        <v>17</v>
      </c>
      <c r="H1507" s="27" t="s">
        <v>17</v>
      </c>
      <c r="I1507" s="20">
        <v>0</v>
      </c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</row>
    <row r="1508" spans="1:35" s="3" customFormat="1" ht="31.5" customHeight="1" x14ac:dyDescent="0.25">
      <c r="A1508" s="18" t="s">
        <v>1663</v>
      </c>
      <c r="B1508" s="17" t="s">
        <v>1664</v>
      </c>
      <c r="C1508" s="20">
        <v>0</v>
      </c>
      <c r="D1508" s="20">
        <v>0</v>
      </c>
      <c r="E1508" s="20">
        <v>0</v>
      </c>
      <c r="F1508" s="20">
        <v>0</v>
      </c>
      <c r="G1508" s="20" t="s">
        <v>17</v>
      </c>
      <c r="H1508" s="27">
        <v>1.0369999999999999</v>
      </c>
      <c r="I1508" s="20">
        <v>0</v>
      </c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</row>
    <row r="1509" spans="1:35" s="3" customFormat="1" ht="31.5" customHeight="1" x14ac:dyDescent="0.25">
      <c r="A1509" s="18" t="s">
        <v>1665</v>
      </c>
      <c r="B1509" s="17" t="s">
        <v>1666</v>
      </c>
      <c r="C1509" s="20">
        <v>0</v>
      </c>
      <c r="D1509" s="20">
        <v>0</v>
      </c>
      <c r="E1509" s="20">
        <v>0</v>
      </c>
      <c r="F1509" s="20">
        <v>0</v>
      </c>
      <c r="G1509" s="20" t="s">
        <v>17</v>
      </c>
      <c r="H1509" s="27">
        <v>1.0369999999999999</v>
      </c>
      <c r="I1509" s="20">
        <v>0</v>
      </c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</row>
    <row r="1510" spans="1:35" s="3" customFormat="1" ht="31.5" customHeight="1" x14ac:dyDescent="0.25">
      <c r="A1510" s="18" t="s">
        <v>1667</v>
      </c>
      <c r="B1510" s="17" t="s">
        <v>1668</v>
      </c>
      <c r="C1510" s="20">
        <v>0</v>
      </c>
      <c r="D1510" s="20">
        <v>0</v>
      </c>
      <c r="E1510" s="20">
        <v>0</v>
      </c>
      <c r="F1510" s="20">
        <v>0</v>
      </c>
      <c r="G1510" s="20" t="s">
        <v>17</v>
      </c>
      <c r="H1510" s="27">
        <v>1.0369999999999999</v>
      </c>
      <c r="I1510" s="20">
        <v>0</v>
      </c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</row>
    <row r="1511" spans="1:35" s="3" customFormat="1" ht="15.75" customHeight="1" x14ac:dyDescent="0.25">
      <c r="A1511" s="18" t="s">
        <v>1669</v>
      </c>
      <c r="B1511" s="17" t="s">
        <v>1670</v>
      </c>
      <c r="C1511" s="20">
        <v>0</v>
      </c>
      <c r="D1511" s="20">
        <v>0</v>
      </c>
      <c r="E1511" s="20">
        <v>0</v>
      </c>
      <c r="F1511" s="20">
        <v>0</v>
      </c>
      <c r="G1511" s="20" t="s">
        <v>17</v>
      </c>
      <c r="H1511" s="27">
        <v>1.0369999999999999</v>
      </c>
      <c r="I1511" s="20">
        <v>0</v>
      </c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</row>
    <row r="1512" spans="1:35" s="3" customFormat="1" ht="31.5" customHeight="1" x14ac:dyDescent="0.25">
      <c r="A1512" s="18" t="s">
        <v>1671</v>
      </c>
      <c r="B1512" s="17" t="s">
        <v>1672</v>
      </c>
      <c r="C1512" s="20">
        <v>0</v>
      </c>
      <c r="D1512" s="20">
        <v>0</v>
      </c>
      <c r="E1512" s="20">
        <v>0</v>
      </c>
      <c r="F1512" s="20">
        <v>0</v>
      </c>
      <c r="G1512" s="20" t="s">
        <v>17</v>
      </c>
      <c r="H1512" s="27">
        <v>1.0369999999999999</v>
      </c>
      <c r="I1512" s="20">
        <v>0</v>
      </c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</row>
    <row r="1513" spans="1:35" s="3" customFormat="1" ht="15.75" customHeight="1" x14ac:dyDescent="0.25">
      <c r="A1513" s="18" t="s">
        <v>1673</v>
      </c>
      <c r="B1513" s="17" t="s">
        <v>1674</v>
      </c>
      <c r="C1513" s="20">
        <v>0</v>
      </c>
      <c r="D1513" s="20">
        <v>0</v>
      </c>
      <c r="E1513" s="20">
        <v>0</v>
      </c>
      <c r="F1513" s="20">
        <v>0</v>
      </c>
      <c r="G1513" s="20" t="s">
        <v>17</v>
      </c>
      <c r="H1513" s="27">
        <v>1.0369999999999999</v>
      </c>
      <c r="I1513" s="20">
        <v>0</v>
      </c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</row>
    <row r="1514" spans="1:35" s="3" customFormat="1" ht="31.5" customHeight="1" x14ac:dyDescent="0.25">
      <c r="A1514" s="18" t="s">
        <v>1675</v>
      </c>
      <c r="B1514" s="17" t="s">
        <v>1676</v>
      </c>
      <c r="C1514" s="20">
        <v>0</v>
      </c>
      <c r="D1514" s="20">
        <v>0</v>
      </c>
      <c r="E1514" s="20">
        <v>0</v>
      </c>
      <c r="F1514" s="20">
        <v>0</v>
      </c>
      <c r="G1514" s="20" t="s">
        <v>17</v>
      </c>
      <c r="H1514" s="27">
        <v>1.0369999999999999</v>
      </c>
      <c r="I1514" s="20">
        <v>0</v>
      </c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</row>
    <row r="1515" spans="1:35" s="3" customFormat="1" ht="31.5" customHeight="1" x14ac:dyDescent="0.25">
      <c r="A1515" s="18" t="s">
        <v>1677</v>
      </c>
      <c r="B1515" s="17" t="s">
        <v>1678</v>
      </c>
      <c r="C1515" s="20">
        <v>0</v>
      </c>
      <c r="D1515" s="20">
        <v>0</v>
      </c>
      <c r="E1515" s="20">
        <v>0</v>
      </c>
      <c r="F1515" s="20">
        <v>0</v>
      </c>
      <c r="G1515" s="20" t="s">
        <v>17</v>
      </c>
      <c r="H1515" s="27">
        <v>1.0369999999999999</v>
      </c>
      <c r="I1515" s="20">
        <v>0</v>
      </c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</row>
    <row r="1516" spans="1:35" s="3" customFormat="1" ht="15.75" customHeight="1" x14ac:dyDescent="0.25">
      <c r="A1516" s="18" t="s">
        <v>1679</v>
      </c>
      <c r="B1516" s="17" t="s">
        <v>1680</v>
      </c>
      <c r="C1516" s="20">
        <v>0</v>
      </c>
      <c r="D1516" s="20">
        <v>0</v>
      </c>
      <c r="E1516" s="20">
        <v>0</v>
      </c>
      <c r="F1516" s="20">
        <v>0</v>
      </c>
      <c r="G1516" s="20" t="s">
        <v>17</v>
      </c>
      <c r="H1516" s="27">
        <v>1.0369999999999999</v>
      </c>
      <c r="I1516" s="20">
        <v>0</v>
      </c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</row>
    <row r="1517" spans="1:35" s="3" customFormat="1" ht="15.75" customHeight="1" x14ac:dyDescent="0.25">
      <c r="A1517" s="18" t="s">
        <v>1681</v>
      </c>
      <c r="B1517" s="17" t="s">
        <v>1682</v>
      </c>
      <c r="C1517" s="20">
        <v>0</v>
      </c>
      <c r="D1517" s="20">
        <v>0</v>
      </c>
      <c r="E1517" s="20">
        <v>0</v>
      </c>
      <c r="F1517" s="20">
        <v>0</v>
      </c>
      <c r="G1517" s="20" t="s">
        <v>17</v>
      </c>
      <c r="H1517" s="27">
        <v>1.0369999999999999</v>
      </c>
      <c r="I1517" s="20">
        <v>0</v>
      </c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</row>
    <row r="1518" spans="1:35" s="3" customFormat="1" ht="15.75" customHeight="1" x14ac:dyDescent="0.25">
      <c r="A1518" s="18" t="s">
        <v>1683</v>
      </c>
      <c r="B1518" s="17" t="s">
        <v>1684</v>
      </c>
      <c r="C1518" s="20">
        <v>0</v>
      </c>
      <c r="D1518" s="20">
        <v>0</v>
      </c>
      <c r="E1518" s="20">
        <v>0</v>
      </c>
      <c r="F1518" s="20">
        <v>0</v>
      </c>
      <c r="G1518" s="20" t="s">
        <v>17</v>
      </c>
      <c r="H1518" s="27">
        <v>1.0369999999999999</v>
      </c>
      <c r="I1518" s="20">
        <v>0</v>
      </c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</row>
    <row r="1519" spans="1:35" s="3" customFormat="1" ht="31.5" customHeight="1" x14ac:dyDescent="0.25">
      <c r="A1519" s="18" t="s">
        <v>1685</v>
      </c>
      <c r="B1519" s="17" t="s">
        <v>1686</v>
      </c>
      <c r="C1519" s="20">
        <v>0</v>
      </c>
      <c r="D1519" s="20">
        <v>0</v>
      </c>
      <c r="E1519" s="20">
        <v>0</v>
      </c>
      <c r="F1519" s="20">
        <v>0</v>
      </c>
      <c r="G1519" s="20" t="s">
        <v>17</v>
      </c>
      <c r="H1519" s="27">
        <v>1.0369999999999999</v>
      </c>
      <c r="I1519" s="20">
        <v>0</v>
      </c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</row>
    <row r="1520" spans="1:35" s="3" customFormat="1" ht="15.75" customHeight="1" x14ac:dyDescent="0.25">
      <c r="A1520" s="18"/>
      <c r="B1520" s="17" t="s">
        <v>49</v>
      </c>
      <c r="C1520" s="20">
        <v>0</v>
      </c>
      <c r="D1520" s="20">
        <v>0</v>
      </c>
      <c r="E1520" s="20">
        <v>0</v>
      </c>
      <c r="F1520" s="20">
        <v>0</v>
      </c>
      <c r="G1520" s="20" t="s">
        <v>17</v>
      </c>
      <c r="H1520" s="27" t="s">
        <v>17</v>
      </c>
      <c r="I1520" s="20">
        <v>0</v>
      </c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</row>
    <row r="1521" spans="1:35" s="3" customFormat="1" ht="15.75" customHeight="1" x14ac:dyDescent="0.25">
      <c r="A1521" s="18" t="s">
        <v>1687</v>
      </c>
      <c r="B1521" s="17" t="s">
        <v>1688</v>
      </c>
      <c r="C1521" s="20">
        <v>2.5000000000000001E-2</v>
      </c>
      <c r="D1521" s="20">
        <v>0</v>
      </c>
      <c r="E1521" s="20">
        <v>0.254</v>
      </c>
      <c r="F1521" s="20">
        <v>9.3000000000000013E-2</v>
      </c>
      <c r="G1521" s="20">
        <v>16158.63</v>
      </c>
      <c r="H1521" s="27">
        <v>1.0369999999999999</v>
      </c>
      <c r="I1521" s="20">
        <f t="shared" ref="I1521:I1523" si="263">IFERROR((F1521*G1521*H1521)/1000,0)</f>
        <v>1.5583544358299999</v>
      </c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</row>
    <row r="1522" spans="1:35" s="3" customFormat="1" ht="47.25" customHeight="1" x14ac:dyDescent="0.25">
      <c r="A1522" s="18" t="s">
        <v>1689</v>
      </c>
      <c r="B1522" s="17" t="s">
        <v>1690</v>
      </c>
      <c r="C1522" s="20">
        <v>0</v>
      </c>
      <c r="D1522" s="20">
        <v>0</v>
      </c>
      <c r="E1522" s="20">
        <v>0</v>
      </c>
      <c r="F1522" s="20">
        <v>0</v>
      </c>
      <c r="G1522" s="20">
        <v>10461.68</v>
      </c>
      <c r="H1522" s="27">
        <v>1.0369999999999999</v>
      </c>
      <c r="I1522" s="20">
        <f t="shared" si="263"/>
        <v>0</v>
      </c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</row>
    <row r="1523" spans="1:35" s="3" customFormat="1" ht="31.5" customHeight="1" x14ac:dyDescent="0.25">
      <c r="A1523" s="18" t="s">
        <v>1691</v>
      </c>
      <c r="B1523" s="17" t="s">
        <v>1537</v>
      </c>
      <c r="C1523" s="20">
        <v>6.3E-2</v>
      </c>
      <c r="D1523" s="20">
        <v>0.126</v>
      </c>
      <c r="E1523" s="20">
        <v>0.26900000000000002</v>
      </c>
      <c r="F1523" s="20">
        <v>0.15266666666666667</v>
      </c>
      <c r="G1523" s="20">
        <v>6717.64</v>
      </c>
      <c r="H1523" s="27">
        <v>1.0369999999999999</v>
      </c>
      <c r="I1523" s="20">
        <f t="shared" si="263"/>
        <v>1.0635054158133332</v>
      </c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</row>
    <row r="1524" spans="1:35" s="3" customFormat="1" ht="31.5" customHeight="1" x14ac:dyDescent="0.25">
      <c r="A1524" s="18" t="s">
        <v>1692</v>
      </c>
      <c r="B1524" s="17" t="s">
        <v>1670</v>
      </c>
      <c r="C1524" s="20">
        <v>0</v>
      </c>
      <c r="D1524" s="20">
        <v>0</v>
      </c>
      <c r="E1524" s="20">
        <v>0</v>
      </c>
      <c r="F1524" s="20">
        <v>0</v>
      </c>
      <c r="G1524" s="20"/>
      <c r="H1524" s="27">
        <v>1.0369999999999999</v>
      </c>
      <c r="I1524" s="20">
        <v>0</v>
      </c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</row>
    <row r="1525" spans="1:35" s="3" customFormat="1" ht="15.75" customHeight="1" x14ac:dyDescent="0.25">
      <c r="A1525" s="18" t="s">
        <v>1693</v>
      </c>
      <c r="B1525" s="17" t="s">
        <v>1672</v>
      </c>
      <c r="C1525" s="20">
        <v>0.4</v>
      </c>
      <c r="D1525" s="20">
        <v>0.1</v>
      </c>
      <c r="E1525" s="20">
        <v>0.60000000000000009</v>
      </c>
      <c r="F1525" s="20">
        <v>0.3666666666666667</v>
      </c>
      <c r="G1525" s="20">
        <v>5350.07</v>
      </c>
      <c r="H1525" s="27">
        <v>1.0369999999999999</v>
      </c>
      <c r="I1525" s="20">
        <f t="shared" ref="I1525:I1528" si="264">IFERROR((F1525*G1525*H1525)/1000,0)</f>
        <v>2.0342749496666666</v>
      </c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</row>
    <row r="1526" spans="1:35" s="3" customFormat="1" ht="31.5" customHeight="1" x14ac:dyDescent="0.25">
      <c r="A1526" s="18" t="s">
        <v>1694</v>
      </c>
      <c r="B1526" s="17" t="s">
        <v>1695</v>
      </c>
      <c r="C1526" s="20">
        <v>0.16</v>
      </c>
      <c r="D1526" s="20">
        <v>0.32</v>
      </c>
      <c r="E1526" s="20">
        <v>1.7599999999999998</v>
      </c>
      <c r="F1526" s="20">
        <v>0.74666666666666659</v>
      </c>
      <c r="G1526" s="20">
        <v>5858.8</v>
      </c>
      <c r="H1526" s="27">
        <v>1.0369999999999999</v>
      </c>
      <c r="I1526" s="20">
        <f t="shared" si="264"/>
        <v>4.5364297813333332</v>
      </c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</row>
    <row r="1527" spans="1:35" s="3" customFormat="1" ht="15.75" customHeight="1" x14ac:dyDescent="0.25">
      <c r="A1527" s="18" t="s">
        <v>1696</v>
      </c>
      <c r="B1527" s="17" t="s">
        <v>1697</v>
      </c>
      <c r="C1527" s="20">
        <v>0</v>
      </c>
      <c r="D1527" s="20">
        <v>0.25</v>
      </c>
      <c r="E1527" s="20">
        <v>0.5</v>
      </c>
      <c r="F1527" s="20">
        <v>0.25</v>
      </c>
      <c r="G1527" s="20">
        <v>3127.77</v>
      </c>
      <c r="H1527" s="27">
        <v>1.0369999999999999</v>
      </c>
      <c r="I1527" s="20">
        <f t="shared" si="264"/>
        <v>0.81087437249999994</v>
      </c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</row>
    <row r="1528" spans="1:35" s="3" customFormat="1" ht="31.5" customHeight="1" x14ac:dyDescent="0.25">
      <c r="A1528" s="18" t="s">
        <v>1698</v>
      </c>
      <c r="B1528" s="17" t="s">
        <v>1699</v>
      </c>
      <c r="C1528" s="20">
        <v>0</v>
      </c>
      <c r="D1528" s="20">
        <v>0</v>
      </c>
      <c r="E1528" s="20">
        <v>0</v>
      </c>
      <c r="F1528" s="20">
        <v>0</v>
      </c>
      <c r="G1528" s="20">
        <v>1819.41</v>
      </c>
      <c r="H1528" s="27">
        <v>1.0369999999999999</v>
      </c>
      <c r="I1528" s="20">
        <f t="shared" si="264"/>
        <v>0</v>
      </c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</row>
    <row r="1529" spans="1:35" s="3" customFormat="1" ht="15.75" customHeight="1" x14ac:dyDescent="0.25">
      <c r="A1529" s="18" t="s">
        <v>1700</v>
      </c>
      <c r="B1529" s="17" t="s">
        <v>1701</v>
      </c>
      <c r="C1529" s="20">
        <v>0</v>
      </c>
      <c r="D1529" s="20">
        <v>0</v>
      </c>
      <c r="E1529" s="20">
        <v>0</v>
      </c>
      <c r="F1529" s="20">
        <v>0</v>
      </c>
      <c r="G1529" s="20" t="s">
        <v>17</v>
      </c>
      <c r="H1529" s="27">
        <v>1.0369999999999999</v>
      </c>
      <c r="I1529" s="20">
        <v>0</v>
      </c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</row>
    <row r="1530" spans="1:35" s="3" customFormat="1" ht="31.5" customHeight="1" x14ac:dyDescent="0.25">
      <c r="A1530" s="18" t="s">
        <v>1702</v>
      </c>
      <c r="B1530" s="17" t="s">
        <v>1549</v>
      </c>
      <c r="C1530" s="20">
        <v>0.8</v>
      </c>
      <c r="D1530" s="20">
        <v>0</v>
      </c>
      <c r="E1530" s="20">
        <v>0.4</v>
      </c>
      <c r="F1530" s="20">
        <v>0.40000000000000008</v>
      </c>
      <c r="G1530" s="20">
        <v>2792.26</v>
      </c>
      <c r="H1530" s="27">
        <v>1.0369999999999999</v>
      </c>
      <c r="I1530" s="20">
        <f t="shared" ref="I1530:I1531" si="265">IFERROR((F1530*G1530*H1530)/1000,0)</f>
        <v>1.1582294479999999</v>
      </c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</row>
    <row r="1531" spans="1:35" s="3" customFormat="1" ht="15.75" customHeight="1" x14ac:dyDescent="0.25">
      <c r="A1531" s="18" t="s">
        <v>1703</v>
      </c>
      <c r="B1531" s="17" t="s">
        <v>1551</v>
      </c>
      <c r="C1531" s="20">
        <v>0</v>
      </c>
      <c r="D1531" s="20">
        <v>0</v>
      </c>
      <c r="E1531" s="20">
        <v>0</v>
      </c>
      <c r="F1531" s="20">
        <v>0</v>
      </c>
      <c r="G1531" s="20">
        <v>2983.24</v>
      </c>
      <c r="H1531" s="27">
        <v>1.0369999999999999</v>
      </c>
      <c r="I1531" s="20">
        <f t="shared" si="265"/>
        <v>0</v>
      </c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</row>
    <row r="1532" spans="1:35" s="3" customFormat="1" ht="31.5" customHeight="1" x14ac:dyDescent="0.25">
      <c r="A1532" s="18" t="s">
        <v>1704</v>
      </c>
      <c r="B1532" s="17" t="s">
        <v>1680</v>
      </c>
      <c r="C1532" s="20">
        <v>0</v>
      </c>
      <c r="D1532" s="20">
        <v>0</v>
      </c>
      <c r="E1532" s="20">
        <v>0</v>
      </c>
      <c r="F1532" s="20">
        <v>0</v>
      </c>
      <c r="G1532" s="20" t="s">
        <v>17</v>
      </c>
      <c r="H1532" s="27">
        <v>1.0369999999999999</v>
      </c>
      <c r="I1532" s="20">
        <v>0</v>
      </c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</row>
    <row r="1533" spans="1:35" s="3" customFormat="1" ht="31.5" customHeight="1" x14ac:dyDescent="0.25">
      <c r="A1533" s="18" t="s">
        <v>1705</v>
      </c>
      <c r="B1533" s="17" t="s">
        <v>1682</v>
      </c>
      <c r="C1533" s="20">
        <v>0</v>
      </c>
      <c r="D1533" s="20">
        <v>0</v>
      </c>
      <c r="E1533" s="20">
        <v>0</v>
      </c>
      <c r="F1533" s="20">
        <v>0</v>
      </c>
      <c r="G1533" s="20" t="s">
        <v>17</v>
      </c>
      <c r="H1533" s="27">
        <v>1.0369999999999999</v>
      </c>
      <c r="I1533" s="20">
        <v>0</v>
      </c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</row>
    <row r="1534" spans="1:35" s="3" customFormat="1" ht="31.5" customHeight="1" x14ac:dyDescent="0.25">
      <c r="A1534" s="18" t="s">
        <v>1706</v>
      </c>
      <c r="B1534" s="17" t="s">
        <v>1553</v>
      </c>
      <c r="C1534" s="20">
        <v>0</v>
      </c>
      <c r="D1534" s="20">
        <v>0</v>
      </c>
      <c r="E1534" s="20">
        <v>0</v>
      </c>
      <c r="F1534" s="20">
        <v>0</v>
      </c>
      <c r="G1534" s="20">
        <v>5781.02</v>
      </c>
      <c r="H1534" s="27">
        <v>1.0369999999999999</v>
      </c>
      <c r="I1534" s="20">
        <f t="shared" ref="I1534:I1535" si="266">IFERROR((F1534*G1534*H1534)/1000,0)</f>
        <v>0</v>
      </c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</row>
    <row r="1535" spans="1:35" s="3" customFormat="1" ht="15.75" customHeight="1" x14ac:dyDescent="0.25">
      <c r="A1535" s="18" t="s">
        <v>1707</v>
      </c>
      <c r="B1535" s="17" t="s">
        <v>1708</v>
      </c>
      <c r="C1535" s="20">
        <v>0</v>
      </c>
      <c r="D1535" s="20">
        <v>0</v>
      </c>
      <c r="E1535" s="20">
        <v>0</v>
      </c>
      <c r="F1535" s="20">
        <v>0</v>
      </c>
      <c r="G1535" s="20">
        <v>5781.02</v>
      </c>
      <c r="H1535" s="27">
        <v>1.0369999999999999</v>
      </c>
      <c r="I1535" s="20">
        <f t="shared" si="266"/>
        <v>0</v>
      </c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</row>
    <row r="1536" spans="1:35" s="3" customFormat="1" ht="31.5" customHeight="1" x14ac:dyDescent="0.25">
      <c r="A1536" s="18" t="s">
        <v>1709</v>
      </c>
      <c r="B1536" s="17" t="s">
        <v>154</v>
      </c>
      <c r="C1536" s="20">
        <v>0</v>
      </c>
      <c r="D1536" s="20">
        <v>0</v>
      </c>
      <c r="E1536" s="20">
        <v>0</v>
      </c>
      <c r="F1536" s="20">
        <v>0</v>
      </c>
      <c r="G1536" s="20" t="s">
        <v>17</v>
      </c>
      <c r="H1536" s="27">
        <v>1.0369999999999999</v>
      </c>
      <c r="I1536" s="20">
        <v>0</v>
      </c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</row>
    <row r="1537" spans="1:35" s="3" customFormat="1" ht="15.75" customHeight="1" x14ac:dyDescent="0.25">
      <c r="A1537" s="7"/>
      <c r="B1537" s="7"/>
      <c r="C1537" s="7"/>
      <c r="D1537" s="7"/>
      <c r="E1537" s="7"/>
      <c r="F1537" s="7"/>
      <c r="G1537" s="7"/>
      <c r="H1537" s="7"/>
      <c r="I1537" s="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</row>
    <row r="1538" spans="1:35" customFormat="1" ht="31.5" customHeight="1" x14ac:dyDescent="0.25"/>
    <row r="1539" spans="1:35" customFormat="1" ht="15.75" customHeight="1" x14ac:dyDescent="0.25"/>
    <row r="1540" spans="1:35" customFormat="1" ht="31.5" customHeight="1" x14ac:dyDescent="0.25"/>
    <row r="1541" spans="1:35" customFormat="1" ht="31.5" customHeight="1" x14ac:dyDescent="0.25"/>
    <row r="1542" spans="1:35" customFormat="1" ht="15.75" customHeight="1" x14ac:dyDescent="0.25"/>
    <row r="1543" spans="1:35" customFormat="1" ht="15.75" customHeight="1" x14ac:dyDescent="0.25"/>
    <row r="1544" spans="1:35" customFormat="1" ht="15.75" customHeight="1" x14ac:dyDescent="0.25"/>
    <row r="1545" spans="1:35" customFormat="1" ht="15.75" customHeight="1" x14ac:dyDescent="0.25"/>
    <row r="1546" spans="1:35" customFormat="1" ht="15.75" customHeight="1" x14ac:dyDescent="0.25"/>
    <row r="1547" spans="1:35" customFormat="1" ht="15.75" customHeight="1" x14ac:dyDescent="0.25"/>
    <row r="1548" spans="1:35" customFormat="1" ht="15.75" customHeight="1" x14ac:dyDescent="0.25"/>
    <row r="1549" spans="1:35" customFormat="1" ht="15.75" customHeight="1" x14ac:dyDescent="0.25"/>
    <row r="1550" spans="1:35" customFormat="1" ht="18.75" customHeight="1" x14ac:dyDescent="0.25"/>
    <row r="1551" spans="1:35" customFormat="1" ht="18.75" customHeight="1" x14ac:dyDescent="0.25"/>
    <row r="1552" spans="1:35" customFormat="1" ht="18.75" customHeight="1" x14ac:dyDescent="0.25"/>
    <row r="1553" customFormat="1" ht="18.75" customHeight="1" x14ac:dyDescent="0.25"/>
    <row r="1554" customFormat="1" ht="18.75" customHeight="1" x14ac:dyDescent="0.25"/>
    <row r="1555" customFormat="1" ht="18.75" customHeight="1" x14ac:dyDescent="0.25"/>
    <row r="1556" customFormat="1" ht="18.75" customHeight="1" x14ac:dyDescent="0.25"/>
    <row r="1557" customFormat="1" ht="18.75" customHeight="1" x14ac:dyDescent="0.25"/>
    <row r="1558" customFormat="1" ht="18.75" customHeight="1" x14ac:dyDescent="0.25"/>
    <row r="1559" customFormat="1" ht="18.75" customHeight="1" x14ac:dyDescent="0.25"/>
    <row r="1560" customFormat="1" ht="18.75" customHeight="1" x14ac:dyDescent="0.25"/>
    <row r="1561" customFormat="1" ht="18.75" customHeight="1" x14ac:dyDescent="0.25"/>
    <row r="1562" customFormat="1" ht="18.75" customHeight="1" x14ac:dyDescent="0.25"/>
    <row r="1563" customFormat="1" ht="18.75" customHeight="1" x14ac:dyDescent="0.25"/>
    <row r="1564" customFormat="1" ht="18.75" customHeight="1" x14ac:dyDescent="0.25"/>
    <row r="1565" customFormat="1" ht="18.75" customHeight="1" x14ac:dyDescent="0.25"/>
    <row r="1566" customFormat="1" ht="18.75" customHeight="1" x14ac:dyDescent="0.25"/>
    <row r="1567" customFormat="1" ht="18.75" customHeight="1" x14ac:dyDescent="0.25"/>
    <row r="1568" customFormat="1" ht="18.75" customHeight="1" x14ac:dyDescent="0.25"/>
    <row r="1569" spans="1:35" customFormat="1" ht="18.75" customHeight="1" x14ac:dyDescent="0.25"/>
    <row r="1570" spans="1:35" customFormat="1" ht="18.75" customHeight="1" x14ac:dyDescent="0.25"/>
    <row r="1571" spans="1:35" customFormat="1" ht="15.75" customHeight="1" x14ac:dyDescent="0.25"/>
    <row r="1572" spans="1:35" customFormat="1" ht="31.5" customHeight="1" x14ac:dyDescent="0.25"/>
    <row r="1573" spans="1:35" customFormat="1" ht="31.5" customHeight="1" x14ac:dyDescent="0.25"/>
    <row r="1574" spans="1:35" customFormat="1" ht="31.5" customHeight="1" x14ac:dyDescent="0.25"/>
    <row r="1575" spans="1:35" s="3" customFormat="1" ht="31.5" customHeight="1" x14ac:dyDescent="0.25">
      <c r="A1575" s="7"/>
      <c r="B1575" s="7"/>
      <c r="C1575" s="7"/>
      <c r="D1575" s="7"/>
      <c r="E1575" s="7"/>
      <c r="F1575" s="7"/>
      <c r="G1575" s="7"/>
      <c r="H1575" s="7"/>
      <c r="I1575" s="7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</row>
    <row r="1576" spans="1:35" s="3" customFormat="1" ht="15.75" customHeight="1" x14ac:dyDescent="0.25">
      <c r="A1576" s="7"/>
      <c r="B1576" s="7"/>
      <c r="C1576" s="7"/>
      <c r="D1576" s="7"/>
      <c r="E1576" s="7"/>
      <c r="F1576" s="7"/>
      <c r="G1576" s="7"/>
      <c r="H1576" s="7"/>
      <c r="I1576" s="7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</row>
    <row r="1577" spans="1:35" s="3" customFormat="1" ht="15.75" customHeight="1" x14ac:dyDescent="0.25">
      <c r="A1577" s="7"/>
      <c r="B1577" s="7"/>
      <c r="C1577" s="7"/>
      <c r="D1577" s="7"/>
      <c r="E1577" s="7"/>
      <c r="F1577" s="7"/>
      <c r="G1577" s="7"/>
      <c r="H1577" s="7"/>
      <c r="I1577" s="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</row>
    <row r="1578" spans="1:35" s="3" customFormat="1" ht="15.75" customHeight="1" x14ac:dyDescent="0.25">
      <c r="A1578" s="7"/>
      <c r="B1578" s="7"/>
      <c r="C1578" s="7"/>
      <c r="D1578" s="7"/>
      <c r="E1578" s="7"/>
      <c r="F1578" s="7"/>
      <c r="G1578" s="7"/>
      <c r="H1578" s="7"/>
      <c r="I1578" s="7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</row>
    <row r="1579" spans="1:35" s="3" customFormat="1" ht="15.75" customHeight="1" x14ac:dyDescent="0.25">
      <c r="A1579" s="7"/>
      <c r="B1579" s="7"/>
      <c r="C1579" s="7"/>
      <c r="D1579" s="7"/>
      <c r="E1579" s="7"/>
      <c r="F1579" s="7"/>
      <c r="G1579" s="7"/>
      <c r="H1579" s="7"/>
      <c r="I1579" s="7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</row>
    <row r="1580" spans="1:35" s="3" customFormat="1" ht="15.75" customHeight="1" x14ac:dyDescent="0.25">
      <c r="A1580" s="7"/>
      <c r="B1580" s="7"/>
      <c r="C1580" s="7"/>
      <c r="D1580" s="7"/>
      <c r="E1580" s="7"/>
      <c r="F1580" s="7"/>
      <c r="G1580" s="7"/>
      <c r="H1580" s="7"/>
      <c r="I1580" s="7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</row>
    <row r="1581" spans="1:35" s="3" customFormat="1" ht="15.75" customHeight="1" x14ac:dyDescent="0.25">
      <c r="A1581" s="7"/>
      <c r="B1581" s="7"/>
      <c r="C1581" s="7"/>
      <c r="D1581" s="7"/>
      <c r="E1581" s="7"/>
      <c r="F1581" s="7"/>
      <c r="G1581" s="7"/>
      <c r="H1581" s="7"/>
      <c r="I1581" s="7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</row>
    <row r="1582" spans="1:35" s="3" customFormat="1" ht="15.75" customHeight="1" x14ac:dyDescent="0.25">
      <c r="A1582" s="7"/>
      <c r="B1582" s="7"/>
      <c r="C1582" s="7"/>
      <c r="D1582" s="7"/>
      <c r="E1582" s="7"/>
      <c r="F1582" s="7"/>
      <c r="G1582" s="7"/>
      <c r="H1582" s="7"/>
      <c r="I1582" s="7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</row>
    <row r="1583" spans="1:35" s="3" customFormat="1" ht="15.75" customHeight="1" x14ac:dyDescent="0.25">
      <c r="A1583" s="7"/>
      <c r="B1583" s="7"/>
      <c r="C1583" s="7"/>
      <c r="D1583" s="7"/>
      <c r="E1583" s="7"/>
      <c r="F1583" s="7"/>
      <c r="G1583" s="7"/>
      <c r="H1583" s="7"/>
      <c r="I1583" s="7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</row>
    <row r="1584" spans="1:35" s="3" customFormat="1" ht="15.75" customHeight="1" x14ac:dyDescent="0.25">
      <c r="A1584" s="7"/>
      <c r="B1584" s="7"/>
      <c r="C1584" s="7"/>
      <c r="D1584" s="7"/>
      <c r="E1584" s="7"/>
      <c r="F1584" s="7"/>
      <c r="G1584" s="7"/>
      <c r="H1584" s="7"/>
      <c r="I1584" s="7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  <c r="Z1584"/>
      <c r="AA1584"/>
      <c r="AB1584"/>
      <c r="AC1584"/>
      <c r="AD1584"/>
      <c r="AE1584"/>
      <c r="AF1584"/>
      <c r="AG1584"/>
      <c r="AH1584"/>
      <c r="AI1584"/>
    </row>
    <row r="1585" spans="1:35" s="3" customFormat="1" ht="31.5" customHeight="1" x14ac:dyDescent="0.25">
      <c r="A1585" s="7"/>
      <c r="B1585" s="7"/>
      <c r="C1585" s="7"/>
      <c r="D1585" s="7"/>
      <c r="E1585" s="7"/>
      <c r="F1585" s="7"/>
      <c r="G1585" s="7"/>
      <c r="H1585" s="7"/>
      <c r="I1585" s="7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</row>
    <row r="1586" spans="1:35" s="3" customFormat="1" ht="31.5" customHeight="1" x14ac:dyDescent="0.25">
      <c r="A1586" s="7"/>
      <c r="B1586" s="7"/>
      <c r="C1586" s="7"/>
      <c r="D1586" s="7"/>
      <c r="E1586" s="7"/>
      <c r="F1586" s="7"/>
      <c r="G1586" s="7"/>
      <c r="H1586" s="7"/>
      <c r="I1586" s="7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</row>
    <row r="1587" spans="1:35" s="3" customFormat="1" ht="15.75" customHeight="1" x14ac:dyDescent="0.25">
      <c r="A1587" s="7"/>
      <c r="B1587" s="7"/>
      <c r="C1587" s="7"/>
      <c r="D1587" s="7"/>
      <c r="E1587" s="7"/>
      <c r="F1587" s="7"/>
      <c r="G1587" s="7"/>
      <c r="H1587" s="7"/>
      <c r="I1587" s="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</row>
    <row r="1588" spans="1:35" s="3" customFormat="1" ht="31.5" customHeight="1" x14ac:dyDescent="0.25">
      <c r="A1588" s="7"/>
      <c r="B1588" s="7"/>
      <c r="C1588" s="7"/>
      <c r="D1588" s="7"/>
      <c r="E1588" s="7"/>
      <c r="F1588" s="7"/>
      <c r="G1588" s="7"/>
      <c r="H1588" s="7"/>
      <c r="I1588" s="7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  <c r="Z1588"/>
      <c r="AA1588"/>
      <c r="AB1588"/>
      <c r="AC1588"/>
      <c r="AD1588"/>
      <c r="AE1588"/>
      <c r="AF1588"/>
      <c r="AG1588"/>
      <c r="AH1588"/>
      <c r="AI1588"/>
    </row>
    <row r="1589" spans="1:35" s="3" customFormat="1" ht="15.75" customHeight="1" x14ac:dyDescent="0.25">
      <c r="A1589" s="7"/>
      <c r="B1589" s="7"/>
      <c r="C1589" s="7"/>
      <c r="D1589" s="7"/>
      <c r="E1589" s="7"/>
      <c r="F1589" s="7"/>
      <c r="G1589" s="7"/>
      <c r="H1589" s="7"/>
      <c r="I1589" s="7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</row>
    <row r="1590" spans="1:35" s="3" customFormat="1" ht="15.75" customHeight="1" x14ac:dyDescent="0.25">
      <c r="A1590" s="7"/>
      <c r="B1590" s="7"/>
      <c r="C1590" s="7"/>
      <c r="D1590" s="7"/>
      <c r="E1590" s="7"/>
      <c r="F1590" s="7"/>
      <c r="G1590" s="7"/>
      <c r="H1590" s="7"/>
      <c r="I1590" s="7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</row>
    <row r="1591" spans="1:35" s="3" customFormat="1" ht="15.75" customHeight="1" x14ac:dyDescent="0.25">
      <c r="A1591" s="7"/>
      <c r="B1591" s="7"/>
      <c r="C1591" s="7"/>
      <c r="D1591" s="7"/>
      <c r="E1591" s="7"/>
      <c r="F1591" s="7"/>
      <c r="G1591" s="7"/>
      <c r="H1591" s="7"/>
      <c r="I1591" s="7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</row>
    <row r="1592" spans="1:35" s="3" customFormat="1" ht="15.75" customHeight="1" x14ac:dyDescent="0.25">
      <c r="A1592" s="7"/>
      <c r="B1592" s="7"/>
      <c r="C1592" s="7"/>
      <c r="D1592" s="7"/>
      <c r="E1592" s="7"/>
      <c r="F1592" s="7"/>
      <c r="G1592" s="7"/>
      <c r="H1592" s="7"/>
      <c r="I1592" s="7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</row>
    <row r="1593" spans="1:35" s="3" customFormat="1" ht="15.75" customHeight="1" x14ac:dyDescent="0.25">
      <c r="A1593" s="7"/>
      <c r="B1593" s="7"/>
      <c r="C1593" s="7"/>
      <c r="D1593" s="7"/>
      <c r="E1593" s="7"/>
      <c r="F1593" s="7"/>
      <c r="G1593" s="7"/>
      <c r="H1593" s="7"/>
      <c r="I1593" s="7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</row>
    <row r="1594" spans="1:35" s="3" customFormat="1" ht="15.75" customHeight="1" x14ac:dyDescent="0.25">
      <c r="A1594" s="7"/>
      <c r="B1594" s="7"/>
      <c r="C1594" s="7"/>
      <c r="D1594" s="7"/>
      <c r="E1594" s="7"/>
      <c r="F1594" s="7"/>
      <c r="G1594" s="7"/>
      <c r="H1594" s="7"/>
      <c r="I1594" s="7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</row>
    <row r="1595" spans="1:35" s="3" customFormat="1" ht="63" customHeight="1" x14ac:dyDescent="0.25">
      <c r="A1595" s="7"/>
      <c r="B1595" s="7"/>
      <c r="C1595" s="7"/>
      <c r="D1595" s="7"/>
      <c r="E1595" s="7"/>
      <c r="F1595" s="7"/>
      <c r="G1595" s="7"/>
      <c r="H1595" s="7"/>
      <c r="I1595" s="7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</row>
  </sheetData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20" firstPageNumber="7" fitToHeight="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Серов Михаил Александрович</dc:creator>
  <cp:lastModifiedBy>Серов Михаил Александрович</cp:lastModifiedBy>
  <dcterms:created xsi:type="dcterms:W3CDTF">2020-05-20T06:07:40Z</dcterms:created>
  <dcterms:modified xsi:type="dcterms:W3CDTF">2020-06-29T14:32:01Z</dcterms:modified>
</cp:coreProperties>
</file>